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Z:\CLC\LICITAÇÕES\Licitações 2022\CONCORRÊNCIA\CC_03_2022_OBRA_ADEQUAÇÃO_UEPT_PORTÃO_ESTÚDIO_GRAVAÇÃO\02 EDITAL\"/>
    </mc:Choice>
  </mc:AlternateContent>
  <xr:revisionPtr revIDLastSave="0" documentId="13_ncr:81_{1C4C0D37-DF0D-4621-B396-F93111646F72}" xr6:coauthVersionLast="36" xr6:coauthVersionMax="36" xr10:uidLastSave="{00000000-0000-0000-0000-000000000000}"/>
  <bookViews>
    <workbookView xWindow="0" yWindow="0" windowWidth="25200" windowHeight="11775" tabRatio="697" firstSheet="1" activeTab="1" xr2:uid="{00000000-000D-0000-FFFF-FFFF00000000}"/>
  </bookViews>
  <sheets>
    <sheet name="Modelo Original" sheetId="1" state="hidden" r:id="rId1"/>
    <sheet name="ORÇAMENTO " sheetId="2" r:id="rId2"/>
  </sheets>
  <definedNames>
    <definedName name="_xlnm._FilterDatabase" localSheetId="0" hidden="1">'Modelo Original'!$A$13:$O$115</definedName>
    <definedName name="_xlnm._FilterDatabase" localSheetId="1" hidden="1">'ORÇAMENTO '!$B$13:$S$150</definedName>
    <definedName name="_xlnm.Print_Area" localSheetId="0">'Modelo Original'!$B$4:$M$118</definedName>
    <definedName name="_xlnm.Print_Area" localSheetId="1">'ORÇAMENTO '!$B$4:$Q$150</definedName>
    <definedName name="_xlnm.Print_Titles" localSheetId="0">'Modelo Original'!$4:$12</definedName>
    <definedName name="_xlnm.Print_Titles" localSheetId="1">'ORÇAMENTO '!$4:$12</definedName>
    <definedName name="Z_1B6D9D73_794D_4537_BD51_4B00D619ED9A_.wvu.FilterData" localSheetId="0" hidden="1">'Modelo Original'!$A$13:$O$115</definedName>
    <definedName name="Z_1B6D9D73_794D_4537_BD51_4B00D619ED9A_.wvu.FilterData" localSheetId="1" hidden="1">'ORÇAMENTO '!$B$13:$S$150</definedName>
    <definedName name="Z_1B6D9D73_794D_4537_BD51_4B00D619ED9A_.wvu.PrintArea" localSheetId="0" hidden="1">'Modelo Original'!$B$4:$M$118</definedName>
    <definedName name="Z_1B6D9D73_794D_4537_BD51_4B00D619ED9A_.wvu.PrintArea" localSheetId="1" hidden="1">'ORÇAMENTO '!$B$4:$Q$150</definedName>
    <definedName name="Z_1B6D9D73_794D_4537_BD51_4B00D619ED9A_.wvu.PrintTitles" localSheetId="0" hidden="1">'Modelo Original'!$4:$12</definedName>
    <definedName name="Z_1B6D9D73_794D_4537_BD51_4B00D619ED9A_.wvu.PrintTitles" localSheetId="1" hidden="1">'ORÇAMENTO '!$4:$12</definedName>
    <definedName name="Z_65A7E80C_0864_4F2C_A71A_1A4F09709D16_.wvu.FilterData" localSheetId="0" hidden="1">'Modelo Original'!$A$13:$O$115</definedName>
    <definedName name="Z_65A7E80C_0864_4F2C_A71A_1A4F09709D16_.wvu.FilterData" localSheetId="1" hidden="1">'ORÇAMENTO '!$B$13:$S$150</definedName>
    <definedName name="Z_65A7E80C_0864_4F2C_A71A_1A4F09709D16_.wvu.PrintArea" localSheetId="0" hidden="1">'Modelo Original'!$B$4:$M$118</definedName>
    <definedName name="Z_65A7E80C_0864_4F2C_A71A_1A4F09709D16_.wvu.PrintArea" localSheetId="1" hidden="1">'ORÇAMENTO '!$B$4:$Q$150</definedName>
    <definedName name="Z_65A7E80C_0864_4F2C_A71A_1A4F09709D16_.wvu.PrintTitles" localSheetId="0" hidden="1">'Modelo Original'!$4:$12</definedName>
    <definedName name="Z_65A7E80C_0864_4F2C_A71A_1A4F09709D16_.wvu.PrintTitles" localSheetId="1" hidden="1">'ORÇAMENTO '!$4:$12</definedName>
  </definedNames>
  <calcPr calcId="191028"/>
  <customWorkbookViews>
    <customWorkbookView name="Thatiana de Fátima Tavares Benato - Modo de exibição pessoal" guid="{65A7E80C-0864-4F2C-A71A-1A4F09709D16}" mergeInterval="0" personalView="1" maximized="1" xWindow="-8" yWindow="-8" windowWidth="1936" windowHeight="1056" tabRatio="697" activeSheetId="2"/>
    <customWorkbookView name="Andre Luis Siqueira Leal - Modo de exibição pessoal" guid="{1B6D9D73-794D-4537-BD51-4B00D619ED9A}" mergeInterval="0" personalView="1" maximized="1" xWindow="-8" yWindow="-8" windowWidth="1936" windowHeight="1056" tabRatio="697" activeSheetId="2"/>
  </customWorkbookViews>
</workbook>
</file>

<file path=xl/calcChain.xml><?xml version="1.0" encoding="utf-8"?>
<calcChain xmlns="http://schemas.openxmlformats.org/spreadsheetml/2006/main">
  <c r="F84" i="1" l="1"/>
  <c r="H84" i="1" s="1"/>
  <c r="G80" i="1"/>
  <c r="H80" i="1" s="1"/>
  <c r="G79" i="1"/>
  <c r="H79" i="1" s="1"/>
  <c r="G32" i="1"/>
  <c r="H32" i="1" s="1"/>
  <c r="I32" i="1"/>
  <c r="H31" i="1"/>
  <c r="H28" i="1"/>
  <c r="H19" i="1"/>
  <c r="H85" i="1"/>
  <c r="I85" i="1"/>
  <c r="H86" i="1"/>
  <c r="I86" i="1"/>
  <c r="H87" i="1"/>
  <c r="I87" i="1"/>
  <c r="H94" i="1"/>
  <c r="I94" i="1"/>
  <c r="J94" i="1" s="1"/>
  <c r="H95" i="1"/>
  <c r="I95" i="1"/>
  <c r="I98" i="1"/>
  <c r="H98" i="1"/>
  <c r="I97" i="1"/>
  <c r="H97" i="1"/>
  <c r="I96" i="1"/>
  <c r="H96" i="1"/>
  <c r="I93" i="1"/>
  <c r="H93" i="1"/>
  <c r="I92" i="1"/>
  <c r="H92" i="1"/>
  <c r="I91" i="1"/>
  <c r="H91" i="1"/>
  <c r="I44" i="1"/>
  <c r="I70" i="1"/>
  <c r="I71" i="1"/>
  <c r="I72" i="1"/>
  <c r="I73" i="1"/>
  <c r="I74" i="1"/>
  <c r="I75" i="1"/>
  <c r="I76" i="1"/>
  <c r="I77" i="1"/>
  <c r="I78" i="1"/>
  <c r="H78" i="1"/>
  <c r="H77" i="1"/>
  <c r="H76" i="1"/>
  <c r="J76" i="1" s="1"/>
  <c r="H75" i="1"/>
  <c r="H74" i="1"/>
  <c r="H73" i="1"/>
  <c r="H72" i="1"/>
  <c r="J72" i="1" s="1"/>
  <c r="H71" i="1"/>
  <c r="J71" i="1" s="1"/>
  <c r="H70" i="1"/>
  <c r="J70" i="1" s="1"/>
  <c r="I68" i="1"/>
  <c r="I69" i="1"/>
  <c r="H68" i="1"/>
  <c r="H69" i="1"/>
  <c r="J69" i="1" s="1"/>
  <c r="I67" i="1"/>
  <c r="H67" i="1"/>
  <c r="H38" i="1"/>
  <c r="H44" i="1"/>
  <c r="H107" i="1"/>
  <c r="H106" i="1"/>
  <c r="H104" i="1"/>
  <c r="H102" i="1"/>
  <c r="H105" i="1"/>
  <c r="H103" i="1"/>
  <c r="H59" i="1"/>
  <c r="I59" i="1"/>
  <c r="H60" i="1"/>
  <c r="I60" i="1"/>
  <c r="H61" i="1"/>
  <c r="I61" i="1"/>
  <c r="I63" i="1"/>
  <c r="H63" i="1"/>
  <c r="H65" i="1"/>
  <c r="I65" i="1"/>
  <c r="H66" i="1"/>
  <c r="I66" i="1"/>
  <c r="I79" i="1"/>
  <c r="I108" i="1"/>
  <c r="H108" i="1"/>
  <c r="I107" i="1"/>
  <c r="I106" i="1"/>
  <c r="I105" i="1"/>
  <c r="J105" i="1" s="1"/>
  <c r="I104" i="1"/>
  <c r="I103" i="1"/>
  <c r="I102" i="1"/>
  <c r="H53" i="1"/>
  <c r="I53" i="1"/>
  <c r="H54" i="1"/>
  <c r="I54" i="1"/>
  <c r="H55" i="1"/>
  <c r="I55" i="1"/>
  <c r="H56" i="1"/>
  <c r="I56" i="1"/>
  <c r="H57" i="1"/>
  <c r="I57" i="1"/>
  <c r="H58" i="1"/>
  <c r="I58" i="1"/>
  <c r="H62" i="1"/>
  <c r="I62" i="1"/>
  <c r="H45" i="1"/>
  <c r="I45" i="1"/>
  <c r="I80" i="1"/>
  <c r="F29" i="1"/>
  <c r="H29" i="1" s="1"/>
  <c r="H27" i="1"/>
  <c r="I28" i="1"/>
  <c r="J28" i="1" s="1"/>
  <c r="I113" i="1"/>
  <c r="I112" i="1"/>
  <c r="I84" i="1"/>
  <c r="I51" i="1"/>
  <c r="I52" i="1"/>
  <c r="I64" i="1"/>
  <c r="I50" i="1"/>
  <c r="I38" i="1"/>
  <c r="I39" i="1"/>
  <c r="I40" i="1"/>
  <c r="I41" i="1"/>
  <c r="I42" i="1"/>
  <c r="I43" i="1"/>
  <c r="I46" i="1"/>
  <c r="I37" i="1"/>
  <c r="I29" i="1"/>
  <c r="I30" i="1"/>
  <c r="I31" i="1"/>
  <c r="I27" i="1"/>
  <c r="J27" i="1" s="1"/>
  <c r="I16" i="1"/>
  <c r="I17" i="1"/>
  <c r="I18" i="1"/>
  <c r="I19" i="1"/>
  <c r="I15" i="1"/>
  <c r="H15" i="1"/>
  <c r="J15" i="1" s="1"/>
  <c r="H37" i="1"/>
  <c r="H39" i="1"/>
  <c r="H40" i="1"/>
  <c r="H41" i="1"/>
  <c r="H42" i="1"/>
  <c r="H43" i="1"/>
  <c r="H46" i="1"/>
  <c r="H50" i="1"/>
  <c r="H51" i="1"/>
  <c r="H52" i="1"/>
  <c r="H64" i="1"/>
  <c r="H112" i="1"/>
  <c r="H113" i="1"/>
  <c r="H30" i="1"/>
  <c r="H18" i="1"/>
  <c r="H17" i="1"/>
  <c r="H16" i="1"/>
  <c r="J107" i="1"/>
  <c r="J86" i="1"/>
  <c r="J61" i="1" l="1"/>
  <c r="J52" i="1"/>
  <c r="J43" i="1"/>
  <c r="J39" i="1"/>
  <c r="J45" i="1"/>
  <c r="J56" i="1"/>
  <c r="J59" i="1"/>
  <c r="J30" i="1"/>
  <c r="J16" i="1"/>
  <c r="J42" i="1"/>
  <c r="J108" i="1"/>
  <c r="J18" i="1"/>
  <c r="J46" i="1"/>
  <c r="J57" i="1"/>
  <c r="J55" i="1"/>
  <c r="J65" i="1"/>
  <c r="J44" i="1"/>
  <c r="J73" i="1"/>
  <c r="J77" i="1"/>
  <c r="H89" i="1"/>
  <c r="J93" i="1"/>
  <c r="J97" i="1"/>
  <c r="J87" i="1"/>
  <c r="J31" i="1"/>
  <c r="J40" i="1"/>
  <c r="J104" i="1"/>
  <c r="J38" i="1"/>
  <c r="J37" i="1"/>
  <c r="J66" i="1"/>
  <c r="J63" i="1"/>
  <c r="J60" i="1"/>
  <c r="J67" i="1"/>
  <c r="J96" i="1"/>
  <c r="J98" i="1"/>
  <c r="J19" i="1"/>
  <c r="J79" i="1"/>
  <c r="H13" i="1"/>
  <c r="H110" i="1"/>
  <c r="J58" i="1"/>
  <c r="J53" i="1"/>
  <c r="H100" i="1"/>
  <c r="J68" i="1"/>
  <c r="J112" i="1"/>
  <c r="J54" i="1"/>
  <c r="J85" i="1"/>
  <c r="H35" i="1"/>
  <c r="J95" i="1"/>
  <c r="J102" i="1"/>
  <c r="J103" i="1"/>
  <c r="J106" i="1"/>
  <c r="J100" i="1" s="1"/>
  <c r="J62" i="1"/>
  <c r="J91" i="1"/>
  <c r="J17" i="1"/>
  <c r="J51" i="1"/>
  <c r="J32" i="1"/>
  <c r="J64" i="1"/>
  <c r="J41" i="1"/>
  <c r="J50" i="1"/>
  <c r="J74" i="1"/>
  <c r="J78" i="1"/>
  <c r="J75" i="1"/>
  <c r="J92" i="1"/>
  <c r="J29" i="1"/>
  <c r="H25" i="1"/>
  <c r="J80" i="1"/>
  <c r="H48" i="1"/>
  <c r="J84" i="1"/>
  <c r="H82" i="1"/>
  <c r="J113" i="1"/>
  <c r="J13" i="1" l="1"/>
  <c r="G7" i="1" s="1"/>
  <c r="L121" i="1" s="1"/>
  <c r="J89" i="1"/>
  <c r="J35" i="1"/>
  <c r="J82" i="1"/>
  <c r="J25" i="1"/>
  <c r="G6" i="1"/>
  <c r="L120" i="1" s="1"/>
  <c r="J110" i="1"/>
  <c r="J48" i="1"/>
  <c r="K14" i="2" l="1"/>
  <c r="J14" i="2" l="1"/>
  <c r="N14" i="2" l="1"/>
  <c r="L14" i="2"/>
</calcChain>
</file>

<file path=xl/sharedStrings.xml><?xml version="1.0" encoding="utf-8"?>
<sst xmlns="http://schemas.openxmlformats.org/spreadsheetml/2006/main" count="740" uniqueCount="359">
  <si>
    <t>Orçamento Estimativo - ESTUDIO SENAC</t>
  </si>
  <si>
    <t>LOGOTIPO SENAC</t>
  </si>
  <si>
    <t>ORÇAMENTO ESTIMATIVO</t>
  </si>
  <si>
    <t xml:space="preserve">DEMANDA </t>
  </si>
  <si>
    <r>
      <t xml:space="preserve">CONTRATANTE: </t>
    </r>
    <r>
      <rPr>
        <b/>
        <sz val="12"/>
        <color indexed="8"/>
        <rFont val="Arial"/>
        <family val="2"/>
      </rPr>
      <t>SENAC</t>
    </r>
  </si>
  <si>
    <t>ESTUDIO SENAC</t>
  </si>
  <si>
    <r>
      <t xml:space="preserve">CONTRATADO: </t>
    </r>
    <r>
      <rPr>
        <sz val="12"/>
        <color indexed="8"/>
        <rFont val="Arial"/>
        <family val="2"/>
      </rPr>
      <t>SRP FILHO CONSTRUÇÕES CIVIS EIRELI - ME</t>
    </r>
  </si>
  <si>
    <t>Total</t>
  </si>
  <si>
    <t xml:space="preserve">DATA BASE SINAPI: </t>
  </si>
  <si>
    <t xml:space="preserve">DATA:  </t>
  </si>
  <si>
    <t xml:space="preserve">CONTRATO: </t>
  </si>
  <si>
    <t>Total Com BDI</t>
  </si>
  <si>
    <t>BDI NORMAL:</t>
  </si>
  <si>
    <r>
      <rPr>
        <b/>
        <sz val="8"/>
        <color indexed="8"/>
        <rFont val="Arial"/>
        <family val="2"/>
      </rPr>
      <t xml:space="preserve">ORÇAMENTO PARA EXECUÇÃO DE NOVO ESTUDIO DE GRAVAÇÃO NA UNIDADE SESC PORTÃO                                                             </t>
    </r>
    <r>
      <rPr>
        <sz val="8"/>
        <color indexed="8"/>
        <rFont val="Arial"/>
        <family val="2"/>
      </rPr>
      <t xml:space="preserve">                                                                                                                                                                                                                                                                                                              </t>
    </r>
  </si>
  <si>
    <t xml:space="preserve"> Com BDI  ( R$ )            </t>
  </si>
  <si>
    <t>FONTE DO PREÇO</t>
  </si>
  <si>
    <t>ITEM</t>
  </si>
  <si>
    <t>CÓD. CHECKLIST</t>
  </si>
  <si>
    <t>DISCRIMINAÇÃO</t>
  </si>
  <si>
    <t>UNIDADE</t>
  </si>
  <si>
    <t>Qtd</t>
  </si>
  <si>
    <t xml:space="preserve">CUSTO UNITÁRIO ( R$ ) </t>
  </si>
  <si>
    <t xml:space="preserve">TOTAL  ( R$ )            </t>
  </si>
  <si>
    <t>BDI</t>
  </si>
  <si>
    <t>PREÇO TOTAL</t>
  </si>
  <si>
    <t>DATA BASE</t>
  </si>
  <si>
    <t>REFERENCIA</t>
  </si>
  <si>
    <t>A</t>
  </si>
  <si>
    <t>SERVIÇOS PRELIMINARES</t>
  </si>
  <si>
    <t>Mobilização e Desmobilização</t>
  </si>
  <si>
    <t>un</t>
  </si>
  <si>
    <t>Taxas e emolumentos</t>
  </si>
  <si>
    <t>Placa de obra em chapa de aço galvanizada</t>
  </si>
  <si>
    <t>m²</t>
  </si>
  <si>
    <t>SINAPI/PR</t>
  </si>
  <si>
    <t>74209/001</t>
  </si>
  <si>
    <t>PCMSO, PPRA , PCMAT</t>
  </si>
  <si>
    <t>SESI/PR</t>
  </si>
  <si>
    <t>base cotacao</t>
  </si>
  <si>
    <t xml:space="preserve">Limpeza final de obra </t>
  </si>
  <si>
    <t>INCLUIR CANTEIRO DE OBRA - container com banheiro químico</t>
  </si>
  <si>
    <t>Engenheiro temp integral/ administração?</t>
  </si>
  <si>
    <t>Técnico ou profissional especialista em acústica - tempo integral</t>
  </si>
  <si>
    <t>Retirada de entulho - caçamba</t>
  </si>
  <si>
    <t>Tapume para demarcar a área de intervenção</t>
  </si>
  <si>
    <t>B</t>
  </si>
  <si>
    <t>ESTUDIO - REFORMA SEM AMPLIAÇÃO</t>
  </si>
  <si>
    <t>RETIRADA DE PISO ELEVADO e reinstalação (para execução do isolamento acustico)</t>
  </si>
  <si>
    <t>Demolição de piso cerâmico</t>
  </si>
  <si>
    <t>Recorte de placas do piso elevado (para execução de paredes acusticas até a laje)</t>
  </si>
  <si>
    <t>Demolição de forro existente</t>
  </si>
  <si>
    <t>Incluir área da área técnica/ copa</t>
  </si>
  <si>
    <t>Remoção de divisórias conforme indicado em planta</t>
  </si>
  <si>
    <t>Remoção de portas</t>
  </si>
  <si>
    <t xml:space="preserve">Revestimento vinílico BEAULIEU STONETILE cor SAND para piso, de dimensões 60 x 60 cm, aplicada em ambientes de área maior que 10 m² </t>
  </si>
  <si>
    <t>Atualizar especificação do piso</t>
  </si>
  <si>
    <t>Isolamento acústico piso: Piso flutuante dos ambiente com preenchimento do espaço de instalação de 13 cm com lã de rocha de 64 kg/m³, bem como instalação de manta multimpact 10 mm em todo perímetro interno e nas partes externas junto as paredes divisórias; preenchimentoem composto de lã de rocha - substituição do suporte por sitema com amortecimento de vibração</t>
  </si>
  <si>
    <t>Furos na laje para AC</t>
  </si>
  <si>
    <t>C</t>
  </si>
  <si>
    <t>MOBILIARIO  / ELETRODOMÉSTICOS</t>
  </si>
  <si>
    <t>Essa parte de mobiliário não entrará na obra!</t>
  </si>
  <si>
    <t>Poltrona modelo Ama Inove Design</t>
  </si>
  <si>
    <t>Inove Design</t>
  </si>
  <si>
    <t>RETIRAR</t>
  </si>
  <si>
    <t>Mesa ellan console AB com slatwall 1,80 X 1,00m cod: A3CFS1805 com acessórios</t>
  </si>
  <si>
    <t>Ellan</t>
  </si>
  <si>
    <t>Cadeira Preta linha Focus co espaldar alto</t>
  </si>
  <si>
    <t>Funcional</t>
  </si>
  <si>
    <t>Mesa ellan console AB com slatwall 2 unidades 1,20 X 1,00m acopladas cod: A3CFS1205 com acessórios</t>
  </si>
  <si>
    <t>Coifa de ilha Tramontina Dritta Isla 90 Split Inox 220V (prever duto de exaustão)</t>
  </si>
  <si>
    <t>Tramontina</t>
  </si>
  <si>
    <t>ESTA COIFA NÃO SERÁ UTILIZADA. É SOB MEDIDA. RETIRA.</t>
  </si>
  <si>
    <t>Torneira mesa Bica Alta DOCOL NOVITÁ Cromada</t>
  </si>
  <si>
    <t>DOCOL</t>
  </si>
  <si>
    <t>Tela CHROMA KEY verde em algodão com borda inferior infinita 3mx3m</t>
  </si>
  <si>
    <t>Amazon</t>
  </si>
  <si>
    <t>COM SUPORTE? INCLUIR TODO DESCRITIVO E CONFERIR MODELO</t>
  </si>
  <si>
    <t>Tela branca em algodão com borda inferior infinita 3mx5m</t>
  </si>
  <si>
    <t>Bancada em granito Branco SIENA ou ITAÚNAS - 0,95 x 0,55 m - incluir rodapia</t>
  </si>
  <si>
    <t>Bancada em granito Branco SIENA ou ITAÚNAS - 3,50 x 0,70 m - incluir rodapia</t>
  </si>
  <si>
    <t>D</t>
  </si>
  <si>
    <t xml:space="preserve">INSTALAÇÕES ELÉTRICAS EM BAIXA TENSÃO </t>
  </si>
  <si>
    <t xml:space="preserve">Quadro elétrico?
Exemplo quadro:
Quadro elétrico - Fornecimento e instalação de Quadro em painel PTTA ou TTA (NBR IEC 60439-1), IP-55, metálico na cor branca, com disjuntor geral de 32A. Incluso fornecimento e instalação de conjunto de barramentos de fases/neutro/terra, isoladores, fixadores, suportes para disjuntores, porta projeto (documento) com diagrama elétrico, anilhamento, plaquetas identificação, canaletas, conectores, cabeamento, equipamentos de proteção e segurança.  Disjuntores Siemens, Schneider, ABB, Steck ou equivalente, todos padrão "Europeu", Curva "C" (ou conforme especificado), Cap. Interrup. Corr. mínima de 4,5kA ou conforme indicado.  
Deverá possuir obrigatoriamente os relatórios de certificação referentes aos 7 ensaios de tipo realizados pelo fabricante e também os relatórios dos 3 ensaios de rotina realizado pelo montador, conforme prescrito em norma.
O painel de baixa tensão deverá constituir um sistema construtivo padronizado pré-fabricado e unidades funcionais modulares para a instalação de dispositivos de proteção, seccionamento, medição e controle. As unidades funcionais deverão ser padronizadas de forma que cada unidade seja composta por peças pré-fabricadas e adquiridas em forma de kits.
</t>
  </si>
  <si>
    <t>Interruptor simples (1 módulo), 10A/250V, incluindo suporte e placa</t>
  </si>
  <si>
    <t>modelo para tomadas e interruptores - PADRÃO NBR 14136. (REF.: PIAL BTICINO OU EQUIVALENTE)</t>
  </si>
  <si>
    <t>Tomada simples de embutir (1 módulo), 2P+T 20A, incluindo suporte e placa - baixa</t>
  </si>
  <si>
    <t>modelo disjuntores - Schneider ou equivalente</t>
  </si>
  <si>
    <t>Tomada simples de embutir (2 módulos), 2P+T 20A, incluindo suporte e placa - baixa</t>
  </si>
  <si>
    <t>Tomada simples de embutir (1 módulo), 2P+T 20A, incluindo suporte e placa - média</t>
  </si>
  <si>
    <t>Tomada simples de embutir (1 módulo), 2P+T 20A, incluindo suporte e placa - alta</t>
  </si>
  <si>
    <t>Tomada simples de embutir (2 módulos), 2P+T 20A, incluindo suporte e placa - bancada</t>
  </si>
  <si>
    <t>Tomada simples de embutir (1 módulo), 2P+T 20A, incluindo suporte e placa - teto</t>
  </si>
  <si>
    <t>Tomada telefone R11 - fornecimento e instalação - piso</t>
  </si>
  <si>
    <t>Tomada de Rede RJ45 - fornecimento e instalação - piso</t>
  </si>
  <si>
    <t>Tomada para telefone R11 - fornecimento e instalação</t>
  </si>
  <si>
    <t>Tomada de Rede RJ45 - fornecimento e instalação</t>
  </si>
  <si>
    <t>Tomadas no forro Circuitos C1, C2, C3 e C4 - 110 ou 220 v</t>
  </si>
  <si>
    <t>Fornecimento e instalação de cabo de cobre isolamento termoplástico 0,6/1 kv 2,5 mm², anti-chama</t>
  </si>
  <si>
    <t>m</t>
  </si>
  <si>
    <t>Eletroduto de aço galvanizado 3/4" aparente, fornecimento e instalação</t>
  </si>
  <si>
    <t>Luminária quadrada de embutir com fechamento em acrílico difuso - 62,50 x 62,50 cm Painel de LED 48 w - 4.000 K</t>
  </si>
  <si>
    <t>BLIGHT</t>
  </si>
  <si>
    <t>TRILHO PARA ESTUDIO SUSPENSO 5M - RS</t>
  </si>
  <si>
    <t>FIVE SOLUÇÕES EM IMAGEM</t>
  </si>
  <si>
    <t>TRILHO PARA ESTUDIO SUSPENSO 4M - RS</t>
  </si>
  <si>
    <t>BRACO PANTOGRAFICO TOP 2 (0,40~2,00 M) - RS</t>
  </si>
  <si>
    <t>KIT FIM DE CURSO PARA TRILHO (4 PECAS CADA KIT)</t>
  </si>
  <si>
    <t>NEW CARRINHO PASSA CABO - RS</t>
  </si>
  <si>
    <t>NEW CARRINHO SIMPLES - RS COM PINO 5/8 POL</t>
  </si>
  <si>
    <t>NEW CARRINHO DUPLO - RS</t>
  </si>
  <si>
    <t>NEW SUPORTE FIXO LONGO PARA TETO - RS</t>
  </si>
  <si>
    <t>CABO DE SEGURANCA - RS</t>
  </si>
  <si>
    <t>ILUMINADOR T8 LED LIGHT</t>
  </si>
  <si>
    <t>ILUMINADOR LED STUDIO 80 DAYLIGHT AUTOVOLT</t>
  </si>
  <si>
    <t>REFLETOR STANDARD - G4 (Ø180MM C) PRATA</t>
  </si>
  <si>
    <t>DIFUSOR DE LUZ SOFTBOX WIDE ANGLE 60 X 80 - G4</t>
  </si>
  <si>
    <t>Fita LED BRILIA Multitemperatura - Luz para cime - bancada cozinha comprimento 4,50 m / LED 13W/m IP20 CAIXA COM 2M</t>
  </si>
  <si>
    <t>BRILIA</t>
  </si>
  <si>
    <t>Fita LED BRILIA Multitemperatura - Luz para cime - bancada cozinha comprimento 2,85 m / LED 13W/m IP20</t>
  </si>
  <si>
    <t>E</t>
  </si>
  <si>
    <t>FORRO</t>
  </si>
  <si>
    <t>Forro acústico isolante com barreira acústica 2 mm 1666 kg/m³ - chapa dupla phonique - estrutura em montantes 48 mm com sistema isowall isoflex de fixação e preenchimento em lã de rocha 64 kg/m³</t>
  </si>
  <si>
    <t>Forro acústico isolante com barreira acústica 2 mm 1666 kg/m³ - chapa dupla phonique - estrutura em montantes 48 mm com sistema isowall isoflex de fixação e preenchimento em lã de rocha 64 kg/m³ - forro aplicado nível inferior na área técnica</t>
  </si>
  <si>
    <t>Forro dry wall em chapa simples montantes 48 mm com sistema isoflex e preenchimento em lã de rocha 64 kg/m³</t>
  </si>
  <si>
    <t>Forro acústico AMBI 16.1 espessura 6cm fixado em montantes próprios com sistema isoflex e preenchimento em lã de rocha de 64 kg/m³</t>
  </si>
  <si>
    <t>Indicar cores</t>
  </si>
  <si>
    <t>F</t>
  </si>
  <si>
    <t>ISOLAMENTO ACUSTICO</t>
  </si>
  <si>
    <t>Parede acústica 16,2 m com barreira acústica 2mm 1666 kg/m³ - chapa dupla phonique com camara de ar estrutura em montantes 48 mm com sistema isowall de fixação e preenchimento em lã de rocha 64 kg/m³</t>
  </si>
  <si>
    <t>Revestimento acústico 11,7 cm com barreira acústica 2 mm 1666 kg/m³ dupla phonique estrutura em montantes 90 mm com sistema isowall de fixação e preenchimento em lã de rocha de 64 kg/m³</t>
  </si>
  <si>
    <t>Revestimento em chapa simples de drywall RF para fechamento do vão da janela fixação na estrutura do revestimento acústico 11,70 cm</t>
  </si>
  <si>
    <t>Revestimento acústico AMBI 16.1 ignífuo espessura 6 cm fixado em montantes próprios e preenchidos em lã de rocha de 64 kg/m³ - cor carvalho</t>
  </si>
  <si>
    <t>SUBSTITUIR POR COR BRANCO</t>
  </si>
  <si>
    <t>Revestimento acústico AMBI 16.1 ignífuo espessura 6 cm fixado em montantes próprios e preenchidos em lã de rocha de 64 kg/m³ - cor nova embuia</t>
  </si>
  <si>
    <t>Fornecimento e instalação de portas acústicas nas salas, 80 X 210 X 35 cm, incluso ferragens e dobradiças</t>
  </si>
  <si>
    <t>Fornecimento e instalação de esquadrias de vidro duplo na sala de corte 2,00 X 1,30 m com peitoril de 0,80 m</t>
  </si>
  <si>
    <t>Fornecimento e instalação de esquadrias de vidro duplo na sala de corte 1,00 X 1,00 m com peitoril de 0,80 m</t>
  </si>
  <si>
    <t>G</t>
  </si>
  <si>
    <t>PINTURA</t>
  </si>
  <si>
    <t>Aplicação de fundo selador acrílico em paredes, uma demão. AF_06/2014</t>
  </si>
  <si>
    <t>Aplicação de fundo selador acrílico em teto uma demão. AF_06/2015</t>
  </si>
  <si>
    <t>Aplicação e lixamento de massa látex em paredes, duas demãos AF_06/2014</t>
  </si>
  <si>
    <t>Aplicação e lixamento de massa látex em teto duas demãos AF_06/2015</t>
  </si>
  <si>
    <t>Aplicação manual de pintura com tinta látex acrílica em paredes, duas demãos AF_06/2014</t>
  </si>
  <si>
    <t>COR?</t>
  </si>
  <si>
    <t>Aplicação manual de pintura com tinta látex acrílica em teto duas demãos AF_06/2015</t>
  </si>
  <si>
    <t xml:space="preserve">Pintura esmalte fosco para madeira, duas demãos, sobre fundo branco  </t>
  </si>
  <si>
    <t>74065/001</t>
  </si>
  <si>
    <t>H</t>
  </si>
  <si>
    <t>HIDRAULICA</t>
  </si>
  <si>
    <t>É preciso indicar a tubulação, conexões, registros…</t>
  </si>
  <si>
    <t>Pontos de agua fria - relocação</t>
  </si>
  <si>
    <t xml:space="preserve">m </t>
  </si>
  <si>
    <t>Pontos de esgoto - relocação</t>
  </si>
  <si>
    <r>
      <t xml:space="preserve">CONTRATANTE: </t>
    </r>
    <r>
      <rPr>
        <b/>
        <sz val="12"/>
        <color indexed="8"/>
        <rFont val="Calibri"/>
        <family val="2"/>
      </rPr>
      <t>SENAC</t>
    </r>
  </si>
  <si>
    <t xml:space="preserve">CONTRATADO: </t>
  </si>
  <si>
    <t>BDI DIFERENCIADO:</t>
  </si>
  <si>
    <t>Planilha Orçamentária Sintética Com Valor do Material e da Mão de Obra</t>
  </si>
  <si>
    <t>CUSTO UNITÁRIO</t>
  </si>
  <si>
    <t>MATERIAL</t>
  </si>
  <si>
    <t>MÃO DE OBRA</t>
  </si>
  <si>
    <t>CUSTO UNIT.</t>
  </si>
  <si>
    <t>CUSTO TOTAL</t>
  </si>
  <si>
    <t>SERVIÇOS PRELIMINARES / CANTEIRO / FINAIS</t>
  </si>
  <si>
    <t>CC0001</t>
  </si>
  <si>
    <t>SINAPI/PR - INSUMOS / CREA-PR</t>
  </si>
  <si>
    <t>CC0002</t>
  </si>
  <si>
    <t>SINAPI/PR - INSUMOS</t>
  </si>
  <si>
    <t>CC0003</t>
  </si>
  <si>
    <t>CC0004</t>
  </si>
  <si>
    <t>COTAÇÃO</t>
  </si>
  <si>
    <t>CC0005</t>
  </si>
  <si>
    <t>CC0008</t>
  </si>
  <si>
    <t>CC0125</t>
  </si>
  <si>
    <t>CC0009</t>
  </si>
  <si>
    <t>CC0011</t>
  </si>
  <si>
    <t>CC0012</t>
  </si>
  <si>
    <t>DEMOLIÇÕES E RETIRADAS</t>
  </si>
  <si>
    <t/>
  </si>
  <si>
    <t>CC0082</t>
  </si>
  <si>
    <t>CC0013</t>
  </si>
  <si>
    <t>CC0014</t>
  </si>
  <si>
    <t>CC0019</t>
  </si>
  <si>
    <t>CC0015</t>
  </si>
  <si>
    <t>REVESTIMENTOS DE PISO</t>
  </si>
  <si>
    <t>CC0016</t>
  </si>
  <si>
    <t>CC0017</t>
  </si>
  <si>
    <t>GRANITO BRANCO DALLAS POLIDO</t>
  </si>
  <si>
    <t>LUMINÁRIAS</t>
  </si>
  <si>
    <t>CC0035</t>
  </si>
  <si>
    <t>CC0036</t>
  </si>
  <si>
    <t>CC0037</t>
  </si>
  <si>
    <t>CC0021</t>
  </si>
  <si>
    <t>CC0022</t>
  </si>
  <si>
    <t>CC0023</t>
  </si>
  <si>
    <t>CC0024</t>
  </si>
  <si>
    <t>CC0025</t>
  </si>
  <si>
    <t>CC0026</t>
  </si>
  <si>
    <t>CC0027</t>
  </si>
  <si>
    <t>CC0028</t>
  </si>
  <si>
    <t>CC0029</t>
  </si>
  <si>
    <t>CC0030</t>
  </si>
  <si>
    <t>CC0031</t>
  </si>
  <si>
    <t>CC0032</t>
  </si>
  <si>
    <t>CC0033</t>
  </si>
  <si>
    <t>CC0034</t>
  </si>
  <si>
    <t>ACABAMENTOS</t>
  </si>
  <si>
    <t>CC0100</t>
  </si>
  <si>
    <t>CC0101</t>
  </si>
  <si>
    <t>CC0102</t>
  </si>
  <si>
    <t>CC0105</t>
  </si>
  <si>
    <t>CC0104</t>
  </si>
  <si>
    <t>DUTOS</t>
  </si>
  <si>
    <t>CABEAMENTO</t>
  </si>
  <si>
    <t>QUADRO</t>
  </si>
  <si>
    <t>,</t>
  </si>
  <si>
    <t>CC0110</t>
  </si>
  <si>
    <t>CC0111</t>
  </si>
  <si>
    <t>CC0112</t>
  </si>
  <si>
    <t>CC0113</t>
  </si>
  <si>
    <t>CC0115</t>
  </si>
  <si>
    <t>CC0116</t>
  </si>
  <si>
    <t>CC0114</t>
  </si>
  <si>
    <t>CC0117</t>
  </si>
  <si>
    <t>DADOS E VOZ</t>
  </si>
  <si>
    <t>CC0041</t>
  </si>
  <si>
    <t>CC0042</t>
  </si>
  <si>
    <t>CC0043</t>
  </si>
  <si>
    <t>CC0044</t>
  </si>
  <si>
    <t>CC0080</t>
  </si>
  <si>
    <t>CC0081</t>
  </si>
  <si>
    <t>CC0053</t>
  </si>
  <si>
    <t>AMBI BRASIL</t>
  </si>
  <si>
    <t>CC0054</t>
  </si>
  <si>
    <t>CC0083</t>
  </si>
  <si>
    <t>CC0084</t>
  </si>
  <si>
    <t>PAREDES DIVISÓRIAS E ISOLAMENTO ACUSTICO</t>
  </si>
  <si>
    <t>CC0070</t>
  </si>
  <si>
    <t>CC0071</t>
  </si>
  <si>
    <t>CC0072</t>
  </si>
  <si>
    <t>CC0050</t>
  </si>
  <si>
    <t>CC0051</t>
  </si>
  <si>
    <t>CC0052</t>
  </si>
  <si>
    <t>CC0055</t>
  </si>
  <si>
    <t>EUROPA</t>
  </si>
  <si>
    <t>CC0056</t>
  </si>
  <si>
    <t>CC0057</t>
  </si>
  <si>
    <t>AGUA FRIA</t>
  </si>
  <si>
    <t>CC0120</t>
  </si>
  <si>
    <t>ESGOTO</t>
  </si>
  <si>
    <t>CC0122</t>
  </si>
  <si>
    <t>DRENO - AR CONDICIONADO</t>
  </si>
  <si>
    <t>I</t>
  </si>
  <si>
    <t>SISTEMA DE CLIMATIZAÇÃO - CONFORME PROJETO</t>
  </si>
  <si>
    <t>CC0020</t>
  </si>
  <si>
    <t>GB</t>
  </si>
  <si>
    <t>T</t>
  </si>
  <si>
    <t>TOTAL</t>
  </si>
  <si>
    <t>UN</t>
  </si>
  <si>
    <t>M2</t>
  </si>
  <si>
    <t>APLICAÇÃO DE FUNDO SELADOR ACRÍLICO EM TETO, UMA DEMÃO. AF_06/2014</t>
  </si>
  <si>
    <t>APLICAÇÃO DE FUNDO SELADOR ACRÍLICO EM PAREDES, UMA DEMÃO. AF_06/2014</t>
  </si>
  <si>
    <t>APLICAÇÃO MANUAL DE PINTURA COM TINTA LÁTEX ACRÍLICA EM TETO, DUAS DEMÃOS. AF_06/2014</t>
  </si>
  <si>
    <t>APLICAÇÃO MANUAL DE PINTURA COM TINTA LÁTEX ACRÍLICA EM PAREDES, DUAS DEMÃOS. AF_06/2014</t>
  </si>
  <si>
    <t>APLICAÇÃO E LIXAMENTO DE MASSA LÁTEX EM TETO, DUAS DEMÃOS. AF_06/2014</t>
  </si>
  <si>
    <t>APLICAÇÃO E LIXAMENTO DE MASSA LÁTEX EM PAREDES, DUAS DEMÃOS. AF_06/2014</t>
  </si>
  <si>
    <t>M</t>
  </si>
  <si>
    <t>TUBO, PVC, SOLDÁVEL, DN 25MM, INSTALADO EM RAMAL OU SUB-RAMAL DE ÁGUA - FORNECIMENTO E INSTALAÇÃO. AF_12/2014</t>
  </si>
  <si>
    <t>JOELHO 90 GRAUS, PVC, SOLDÁVEL, DN 25MM, INSTALADO EM RAMAL OU SUB-RAMAL DE ÁGUA - FORNECIMENTO E INSTALAÇÃO. AF_12/2014</t>
  </si>
  <si>
    <t>JOELHO 90 GRAUS COM BUCHA DE LATÃO, PVC, SOLDÁVEL, DN 25MM, X 3/4 INSTALADO EM RAMAL OU SUB-RAMAL DE ÁGUA - FORNECIMENTO E INSTALAÇÃO. AF_12/2014</t>
  </si>
  <si>
    <t>TE, PVC, SOLDÁVEL, DN 25MM, INSTALADO EM RAMAL OU SUB-RAMAL DE ÁGUA - FORNECIMENTO E INSTALAÇÃO. AF_12/2014</t>
  </si>
  <si>
    <t>TUBO PVC, SERIE NORMAL, ESGOTO PREDIAL, DN 50 MM, FORNECIDO E INSTALADO EM RAMAL DE DESCARGA OU RAMAL DE ESGOTO SANITÁRIO. AF_12/2014</t>
  </si>
  <si>
    <t>LUVA SIMPLES, PVC, SERIE NORMAL, ESGOTO PREDIAL, DN 50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</si>
  <si>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</si>
  <si>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JOELHO 90 GRAUS, PVC, SERIE NORMAL, ESGOTO PREDIAL, DN 50 MM, JUNTA ELÁSTICA, FORNECIDO E INSTALADO EM PRUMADA DE ESGOTO SANITÁRIO OU VENTILAÇÃO. AF_12/2014</t>
  </si>
  <si>
    <t>JOELHO 45 GRAUS, PVC, SERIE NORMAL, ESGOTO PREDIAL, DN 50 MM, JUNTA ELÁSTICA, FORNECIDO E INSTALADO EM PRUMADA DE ESGOTO SANITÁRIO OU VENTILAÇÃO. AF_12/2014</t>
  </si>
  <si>
    <t>TUBO, PVC, SOLDÁVEL, DN 25MM, INSTALADO EM DRENO DE AR-CONDICIONADO - FORNECIMENTO E INSTALAÇÃO. AF_12/2014</t>
  </si>
  <si>
    <t>JOELHO 90 GRAUS, PVC, SOLDÁVEL, DN 25MM, INSTALADO EM DRENO DE AR-CONDICIONADO - FORNECIMENTO E INSTALAÇÃO. AF_12/2014</t>
  </si>
  <si>
    <t>REGISTRO DE GAVETA BRUTO, LATÃO, ROSCÁVEL, 3/4", COM ACABAMENTO E CANOPLA CROMADOS - FORNECIMENTO E INSTALAÇÃO. AF_08/2021</t>
  </si>
  <si>
    <t>FURO EM CONCRETO PARA DIÂMETROS MAIORES QUE 75 MM. AF_05/2015</t>
  </si>
  <si>
    <t>ENGENHEIRO CIVIL DE OBRA JUNIOR COM ENCARGOS COMPLEMENTARES</t>
  </si>
  <si>
    <t>MESTRE DE OBRAS COM ENCARGOS COMPLEMENTARES</t>
  </si>
  <si>
    <t>FIXAÇÃO DE TUBOS HORIZONTAIS DE PVC, CPVC OU COBRE DIÂMETROS MENORES OU IGUAIS A 40 MM OU ELETROCALHAS ATÉ 150MM DE LARGURA, COM ABRAÇADEIRA METÁLICA RÍGIDA TIPO D 1/2, FIXADA EM PERFILADO EM LAJE. AF_05/2015</t>
  </si>
  <si>
    <t>ELETRODUTO FLEXÍVEL CORRUGADO REFORÇADO, PVC, DN 32 MM (1"), PARA CIRCUITOS TERMINAIS, INSTALADO EM PAREDE - FORNECIMENTO E INSTALAÇÃO. AF_12/2015</t>
  </si>
  <si>
    <t>CABO DE COBRE FLEXÍVEL ISOLADO, 2,5 MM², ANTI-CHAMA 450/750 V, PARA CIRCUITOS TERMINAIS - FORNECIMENTO E INSTALAÇÃO. AF_12/2015</t>
  </si>
  <si>
    <t>CABO DE COBRE FLEXÍVEL ISOLADO, 2,5 MM², ANTI-CHAMA 0,6/1,0 KV, PARA CIRCUITOS TERMINAIS - FORNECIMENTO E INSTALAÇÃO. AF_12/2015</t>
  </si>
  <si>
    <t>CABO DE COBRE FLEXÍVEL ISOLADO, 4 MM², ANTI-CHAMA 450/750 V, PARA CIRCUITOS TERMINAIS - FORNECIMENTO E INSTALAÇÃO. AF_12/2015</t>
  </si>
  <si>
    <t>CAIXA OCTOGONAL 4" X 4", PVC, INSTALADA EM LAJE - FORNECIMENTO E INSTALAÇÃO. AF_12/2015</t>
  </si>
  <si>
    <t>CAIXA RETANGULAR 4" X 2" MÉDIA (1,30 M DO PISO), PVC, INSTALADA EM PAREDE - FORNECIMENTO E INSTALAÇÃO. AF_12/2015</t>
  </si>
  <si>
    <t>MES</t>
  </si>
  <si>
    <t>ELETRODUTO DE AÇO GALVANIZADO, CLASSE LEVE, DN 20 MM (3/4), APARENTE, INSTALADO EM TETO - FORNECIMENTO E INSTALAÇÃO. AF_11/2016_P</t>
  </si>
  <si>
    <t>REMOÇÃO DE FORROS DE DRYWALL, PVC E FIBROMINERAL, DE FORMA MANUAL, SEM REAPROVEITAMENTO. AF_12/2017</t>
  </si>
  <si>
    <t>REMOÇÃO DE PORTAS, DE FORMA MANUAL, SEM REAPROVEITAMENTO. AF_12/2017</t>
  </si>
  <si>
    <t>SOLEIRA EM GRANITO, LARGURA 15 CM, ESPESSURA 2,0 CM. AF_09/2020</t>
  </si>
  <si>
    <t>CABO DE COBRE FLEXÍVEL ISOLADO, 10 MM², 0,6/1,0 KV, PARA REDE AÉREA DE DISTRIBUIÇÃO DE ENERGIA ELÉTRICA DE BAIXA TENSÃO - FORNECIMENTO E INSTALAÇÃO. AF_07/2020</t>
  </si>
  <si>
    <t>PINTURA TINTA DE ACABAMENTO (PIGMENTADA) ESMALTE SINTÉTICO ACETINADO EM MADEIRA, 2 DEMÃOS. AF_01/2021</t>
  </si>
  <si>
    <t>TAXA ART  - CONTRATO ACIMA DE 15000</t>
  </si>
  <si>
    <t>TX</t>
  </si>
  <si>
    <t>ELABORAÇÃO DE PGRCC - HORA DE ENGENHARIA</t>
  </si>
  <si>
    <t>PLACA DE OBRA (PARA CONSTRUCAO CIVIL) EM CHAPA GALVANIZADA N. 22, ADESIVADA DE (2,0 X 1,10M)</t>
  </si>
  <si>
    <t>UND</t>
  </si>
  <si>
    <t>ENGENHEIRO PLENO - ESPECIALISTA EM ACUSTICA</t>
  </si>
  <si>
    <t>LIMPEZA FINA GERAL PARA ENTREGA DE OBRA</t>
  </si>
  <si>
    <t>LOCAÇÃO DE CAÇAMBA INCLUINDO TAXA DE DESTINAÇÃO DE RESÍDUOS (CLASSE A E CLASSE B)</t>
  </si>
  <si>
    <t>REMOÇÃO DE PISO ELEVADO - COM REAPROVEITAMENTO</t>
  </si>
  <si>
    <t>RETIRADA / FECHAMENTO / ISOLAMENTO DE INSTALAÇÕES ELÉTRICA E AR CONDICIONADO</t>
  </si>
  <si>
    <t>DESMONTAGEM E REMOÇÃO DE DIVISÓRIAS EM MDF E VIDRO</t>
  </si>
  <si>
    <t>PISO ELEVADO: MONTAGEM DE PISO ELEVADO (EXISTENTE), PISO FLUTUANTE 13CM LÃ DE ROCHA DE 64 KG/M³, MANTA MULTIMPACT 10MM PERIMETRAL, INCLUSÃO DE SAPATA COM AMORTECIMENTO DE VIBRAÇÃO</t>
  </si>
  <si>
    <t>PISO VINÍLICO TARKETT - LINHA SQUARE, COLEÇÃO SET COM BASE ACUSTICA REF. 24064201 91,44X91,44CM</t>
  </si>
  <si>
    <t>RETIRADA DE LUMINÁRIAS - COM REAPROVEITAMENTO</t>
  </si>
  <si>
    <t>SISTEMA DE CLIMATIZAÇÃO E EXAUSTÃO CONFORME PROJETO ESPECÍFICO (EVAPORADORA VRF / COIFA / VENTILADOR EXAUSTÃO / REDE FRIGORÍGENA ) - FORNECIMENTO E INSTALAÇÃO COMPLETO CONFORME PROJETO</t>
  </si>
  <si>
    <t>CABO UTP CAT 6</t>
  </si>
  <si>
    <t>CERTIFICAÇÃO DE PONTOS DE DADOS</t>
  </si>
  <si>
    <t>PT</t>
  </si>
  <si>
    <t>ADEQUAÇÃO DO RACK EXISTENTE</t>
  </si>
  <si>
    <t>RELOCAÇÃO DE PONTO DE LOGICA</t>
  </si>
  <si>
    <t>REVESTIMENTO ACÚSTICO AMBI 16.1 IGNÍFUO ESPESSURA 6 CM FIXADO EM MONTANTES PRÓPRIOS E PREENCHIDOS EM LÃ DE ROCHA DE 64 KG/M³ - COR BRANCO - COM ACABAMENTO INFERIOR COM 10CM ALTURA (RODAPE)</t>
  </si>
  <si>
    <t>REVESTIMENTO ACÚSTICO AMBI 16.1 IGNÍFUO ESPESSURA 6 CM FIXADO EM MONTANTES PRÓPRIOS E PREENCHIDOS EM LÃ DE ROCHA DE 64 KG/M³ - COR COBALTO - COM ACABAMENTO INFERIOR COM 10CM ALTURA (RODAPE)</t>
  </si>
  <si>
    <t>REVESTIMENTO ACÚSTICO AMBI BRASIL MODELO LISO CF0 - PLACAS DE 595 X 595 X 15 MM COM ENCAIXE MACHO / FEMEA PARA PAREDE - MDF 15 MM COR LOURO CLARO - COM ACABAMENTO INFERIOR COM 10CM ALTURA (RODAPE)</t>
  </si>
  <si>
    <t>FORRO ACÚSTICO AMBI 16.1 ESPESSURA 6CM FIXADO EM MONTANTES PRÓPRIOS COM SISTEMA ISOFLEX E PREENCHIMENTO EM LÃ DE ROCHA DE 64 KG/M³ - COR BRANCO</t>
  </si>
  <si>
    <t>FORRO ACÚSTICO AMBI 16.1 ESPESSURA 6CM FIXADO EM MONTANTES PRÓPRIOS COM SISTEMA ISOFLEX E PREENCHIMENTO EM LÃ DE ROCHA DE 64 KG/M³ - COR PRETO</t>
  </si>
  <si>
    <t>PORTAS ACÚSTICAS (0,80 X 2,10 X 35 CM), INCLUSO FERRAGENS E DOBRADIÇAS</t>
  </si>
  <si>
    <t>JANELA ACUSTICA COM VIDRO DUPLO LAMINADO COM CAMARA DE AR (2,00 X 1,30) M</t>
  </si>
  <si>
    <t>JANELA ACUSTICA COM VIDRO DUPLO LAMINADO COM CAMARA DE AR (1,00 X 1,00) M</t>
  </si>
  <si>
    <t>DEMOLIÇÃO E RETIRADA MANUAL DE PORCELANATO SOBRE PISO ELEVADO</t>
  </si>
  <si>
    <t>SANCA DRY WALL PERFORMA 1 LADO (FECHAMENTO VERTICAL)</t>
  </si>
  <si>
    <t>ALÇAPÃO 60X60 EM CHAPA DUPLA DE DRY WALL COM VEDAÇÃO ACUSTICA - ALÇAPÃO KNAUF F-TEC ESTANQUE P/A/F</t>
  </si>
  <si>
    <t>INTERRUPTOR BIPOLAR (1 MÓDULO), 10A/250V, INCLUINDO SUPORTE E PLACA - PADRÃO NBR 14136 (REF.: PIAL BTICINO OU EQUIVALENTE)</t>
  </si>
  <si>
    <t>CJ</t>
  </si>
  <si>
    <t>TOMADA 2P+T (1 MÓDULO), 20A - INCLUINDO SUPORTE E PLACA - PADRÃO NBR 14136 (REF.: PIAL BTICINO OU EQUIVALENTE)</t>
  </si>
  <si>
    <t>TOMADA 2P+T (2 MÓDULOS), 20A - INCLUINDO SUPORTE E PLACA - PADRÃO NBR 14136 (REF.: PIAL BTICINO OU EQUIVALENTE)</t>
  </si>
  <si>
    <t>TOMADA RJ45 (1 MÓDULO) - INCLUINDO SUPORTE E PLACA - PADRÃO NBR 14136 (REF.: PIAL BTICINO OU EQUIVALENTE)</t>
  </si>
  <si>
    <t>TOMADA RJ11 (1 MÓDULO) - INCLUINDO SUPORTE E PLACA - PADRÃO NBR 14136 (REF.: PIAL BTICINO OU EQUIVALENTE)</t>
  </si>
  <si>
    <t>QUADRO DE DISTRIBUIÇÃO COM BARRAMENTO PARA ATÉ 12 DISJUNTORES - 100A</t>
  </si>
  <si>
    <t>DISJUNTOR A SECO 1P10A. Disjuntor Siemens, Schneider, ABB, Steck ou equivalente</t>
  </si>
  <si>
    <t>DISJUNTOR A SECO 1P20A. Disjuntor Siemens, Schneider, ABB, Steck ou equivalente</t>
  </si>
  <si>
    <t>DISJUNTOR A SECO 2P15A. Disjuntor Siemens, Schneider, ABB, Steck ou equivalente</t>
  </si>
  <si>
    <t>DISJUNTOR A SECO 3P50A. Disjuntor Siemens, Schneider, ABB, Steck ou equivalente</t>
  </si>
  <si>
    <t>DISJUNTOR A SECO 3P20A. Disjuntor Siemens, Schneider, ABB, Steck ou equivalente</t>
  </si>
  <si>
    <t>DISPOSITIVO DPS CLASSE II, 1 POLO, TENSAO MAXIMA DE 175 V, CORRENTE MAXIMA DE *45* KA (TIPO AC)</t>
  </si>
  <si>
    <t>DISPOSITIVO DR, 4 POLOS, SENSIBILIDADE DE 300 MA, CORRENTE DE 40 A, TIPO AC</t>
  </si>
  <si>
    <t>SERVIÇOS CIVIS - LIGAÇÃO DA REDE DE ÁGUA NOVA A REDE EXISTENTE (INCLUINDO RETIRADA E RECOLOCAÇÃO DE FORROS)</t>
  </si>
  <si>
    <t>SERVIÇOS CIVIS - LIGAÇÃO DA REDE DE ESGOTO A REDE EXISTENTE (INCLUINDO ABERTURA E FECHAMENTO DE RASGO)</t>
  </si>
  <si>
    <t>EXECUÇÃO DE TAPUME COM COMPENSADO DE MADEIRA - PRENSADO (TETO-PISO) COM CALÇOS - PRESERVANDO PISO E FORRO EXISTENTE</t>
  </si>
  <si>
    <t xml:space="preserve">MES   </t>
  </si>
  <si>
    <t>LOCACAO DE CONTAINER 2,30  X  6,00 M, ALT. 2,50 M, COM 1 SANITARIO, PARA ESCRITORIO, COMPLETO, SEM DIVISORIAS INTERNAS</t>
  </si>
  <si>
    <t>LOCACAO DE CONTAINER 2,30 X 4,30 M, ALT. 2,50 M, PARA SANITARIO, COM 3 BACIAS, 4 CHUVEIROS, 1 LAVATORIO E 1 MICTORIO</t>
  </si>
  <si>
    <t>MOBILIZAÇÃO / DESMOBILIZAÇÃO DE CONTAINER - TRANSPORTE</t>
  </si>
  <si>
    <t>TRILHO PARA ESTUDIO SUSPENSO 3M - RS</t>
  </si>
  <si>
    <t>ADAPTADOR G4 / 135MM</t>
  </si>
  <si>
    <t>LUMINÁRIA QUADRADA DE EMBUTIR COM FECHAMENTO EM ACRÍLICO DIFUSO - 62,50 X 62,50 CM PAINEL DE LED 48 W - 4.000 K</t>
  </si>
  <si>
    <t>FITA LED BRILIA MULTITEMPERATURA - LUZ PARA CIME - BANCADA COZINHA COMPRIMENTO 4,50 M / LED 13W/M IP20 CAIXA COM 2M</t>
  </si>
  <si>
    <t>FITA LED BRILIA MULTITEMPERATURA - LUZ PARA CIME - BANCADA COZINHA COMPRIMENTO 2,85 M / LED 13W/M IP20</t>
  </si>
  <si>
    <t>PAREDE ACÚSTICA 16,2 M COM BARREIRA ACÚSTICA 2MM 1666 KG/M³ - CHAPA DUPLA PHONIQUE COM CAMARA DE AR ESTRUTURA EM MONTANTES 48 MM COM SISTEMA ISOWALL DE FIXAÇÃO E PREENCHIMENTO EM LÃ DE ROCHA 64 KG/M³</t>
  </si>
  <si>
    <t>REVESTIMENTO ACÚSTICO 11,7 CM COM BARREIRA ACÚSTICA 2 MM 1666 KG/M³ DUPLA PHONIQUE ESTRUTURA EM MONTANTES 90 MM COM SISTEMA ISOWALL DE FIXAÇÃO E PREENCHIMENTO EM LÃ DE ROCHA DE 64 KG/M³</t>
  </si>
  <si>
    <t>REVESTIMENTO EM CHAPA SIMPLES DE DRYWALL RF PARA FECHAMENTO DO VÃO DA JANELA FIXAÇÃO NA ESTRUTURA DO REVESTIMENTO ACÚSTICO 11,70 CM</t>
  </si>
  <si>
    <t>FORRO ACÚSTICO ISOLANTE COM BARREIRA ACÚSTICA 2 MM 1666 KG/M³ - CHAPA DUPLA PHONIQUE - ESTRUTURA EM MONTANTES 48 MM COM SISTEMA ISOWALL ISOFLEX DE FIXAÇÃO E PREENCHIMENTO EM LÃ DE ROCHA 64 KG/M³</t>
  </si>
  <si>
    <t>FORRO DRY WALL EM CHAPA SIMPLES MONTANTES 48 MM COM SISTEMA ISOFLEX E PREENCHIMENTO EM LÃ DE ROCHA 64 KG/M³</t>
  </si>
  <si>
    <r>
      <rPr>
        <b/>
        <sz val="12"/>
        <color indexed="8"/>
        <rFont val="Calibri"/>
        <family val="2"/>
      </rPr>
      <t xml:space="preserve">ORÇAMENTO PARA EXECUÇÃO DE NOVO ESTÚDIO DE GRAVAÇÃO NA UNIDADE SENAC PORTÃO                                                             </t>
    </r>
    <r>
      <rPr>
        <sz val="12"/>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</si>
</sst>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 numFmtId="166" formatCode="_ * #,##0.00_ ;_ * \-#,##0.00_ ;_ * &quot;-&quot;??_ ;_ @_ "/>
    <numFmt numFmtId="167" formatCode="_(* #,##0.00_);_(* \(#,##0.00\);_(* \-??_);_(@_)"/>
    <numFmt numFmtId="168" formatCode="_([$€]* #,##0.00_);_([$€]* \(#,##0.00\);_([$€]* \-??_);_(@_)"/>
    <numFmt numFmtId="169" formatCode="_ * #\,##0\.00_ ;_ * \-#\,##0\.00_ ;_ * &quot;-&quot;??_ ;_ @_ "/>
    <numFmt numFmtId="170" formatCode="[$-416]mmm\-yy;@"/>
    <numFmt numFmtId="171" formatCode="_-[$R$-416]\ * #,##0.00_-;\-[$R$-416]\ * #,##0.00_-;_-[$R$-416]\ * &quot;-&quot;??_-;_-@_-"/>
    <numFmt numFmtId="172" formatCode="[$-416]mmmm\-yy;@"/>
    <numFmt numFmtId="173" formatCode="#,##0.00\ ;&quot; (&quot;#,##0.00\);&quot; -&quot;#\ ;@\ "/>
    <numFmt numFmtId="174" formatCode="&quot; R$ &quot;#,##0.00\ ;&quot; R$ (&quot;#,##0.00\);&quot; R$ -&quot;#\ ;@\ "/>
    <numFmt numFmtId="175" formatCode="_-&quot;R$ &quot;* #,##0.00_-;&quot;-R$ &quot;* #,##0.00_-;_-&quot;R$ &quot;* \-??_-;_-@_-"/>
    <numFmt numFmtId="176" formatCode="_-* #,##0.00_-;\-* #,##0.00_-;_-* \-??_-;_-@_-"/>
  </numFmts>
  <fonts count="74" x14ac:knownFonts="1">
    <font>
      <sz val="11"/>
      <color theme="1"/>
      <name val="Calibri"/>
      <family val="2"/>
      <scheme val="minor"/>
    </font>
    <font>
      <b/>
      <sz val="12"/>
      <name val="Arial"/>
      <family val="2"/>
    </font>
    <font>
      <sz val="12"/>
      <name val="Arial"/>
      <family val="2"/>
    </font>
    <font>
      <b/>
      <sz val="10"/>
      <name val="Arial"/>
      <family val="2"/>
    </font>
    <font>
      <sz val="10"/>
      <name val="Arial"/>
      <family val="2"/>
    </font>
    <font>
      <sz val="8"/>
      <name val="Arial"/>
      <family val="2"/>
    </font>
    <font>
      <sz val="11"/>
      <color indexed="8"/>
      <name val="Calibri"/>
      <family val="2"/>
    </font>
    <font>
      <b/>
      <sz val="15"/>
      <color indexed="48"/>
      <name val="Calibri"/>
      <family val="2"/>
    </font>
    <font>
      <sz val="10"/>
      <name val="Arial"/>
      <family val="2"/>
    </font>
    <font>
      <sz val="9"/>
      <name val="Arial"/>
      <family val="2"/>
    </font>
    <font>
      <b/>
      <sz val="12"/>
      <color indexed="8"/>
      <name val="Arial"/>
      <family val="2"/>
    </font>
    <font>
      <sz val="12"/>
      <color indexed="8"/>
      <name val="Arial"/>
      <family val="2"/>
    </font>
    <font>
      <sz val="8"/>
      <name val="Calibri"/>
      <family val="2"/>
    </font>
    <font>
      <sz val="8"/>
      <color indexed="8"/>
      <name val="Arial"/>
      <family val="2"/>
    </font>
    <font>
      <b/>
      <sz val="8"/>
      <color indexed="8"/>
      <name val="Arial"/>
      <family val="2"/>
    </font>
    <font>
      <b/>
      <sz val="12"/>
      <color indexed="8"/>
      <name val="Calibri"/>
      <family val="2"/>
    </font>
    <font>
      <sz val="12"/>
      <color indexed="8"/>
      <name val="Calibri"/>
      <family val="2"/>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sz val="12"/>
      <color rgb="FFFF0000"/>
      <name val="Arial"/>
      <family val="2"/>
    </font>
    <font>
      <b/>
      <sz val="12"/>
      <color rgb="FFFF0000"/>
      <name val="Arial"/>
      <family val="2"/>
    </font>
    <font>
      <sz val="12"/>
      <color theme="1"/>
      <name val="Arial"/>
      <family val="2"/>
    </font>
    <font>
      <sz val="8"/>
      <color theme="1"/>
      <name val="Arial"/>
      <family val="2"/>
    </font>
    <font>
      <sz val="8"/>
      <color theme="0"/>
      <name val="Arial"/>
      <family val="2"/>
    </font>
    <font>
      <b/>
      <sz val="20"/>
      <color theme="1"/>
      <name val="Calibri"/>
      <family val="2"/>
      <scheme val="minor"/>
    </font>
    <font>
      <sz val="12"/>
      <color rgb="FF006100"/>
      <name val="Arial"/>
      <family val="2"/>
    </font>
    <font>
      <b/>
      <sz val="12"/>
      <color rgb="FF006100"/>
      <name val="Arial"/>
      <family val="2"/>
    </font>
    <font>
      <b/>
      <sz val="12"/>
      <color theme="1"/>
      <name val="Arial"/>
      <family val="2"/>
    </font>
    <font>
      <b/>
      <sz val="12"/>
      <color rgb="FFFF0000"/>
      <name val="Calibri"/>
      <family val="2"/>
      <scheme val="minor"/>
    </font>
    <font>
      <sz val="12"/>
      <color rgb="FFFF0000"/>
      <name val="Calibri"/>
      <family val="2"/>
      <scheme val="minor"/>
    </font>
    <font>
      <sz val="12"/>
      <color rgb="FF000000"/>
      <name val="Arial"/>
      <family val="2"/>
    </font>
    <font>
      <sz val="10"/>
      <color rgb="FFFF0000"/>
      <name val="Arial"/>
      <family val="2"/>
    </font>
    <font>
      <b/>
      <sz val="20"/>
      <color theme="1"/>
      <name val="Arial"/>
      <family val="2"/>
    </font>
    <font>
      <sz val="12"/>
      <color theme="1"/>
      <name val="Calibri"/>
      <family val="2"/>
      <scheme val="minor"/>
    </font>
    <font>
      <b/>
      <sz val="12"/>
      <color theme="1"/>
      <name val="Calibri"/>
      <family val="2"/>
      <scheme val="minor"/>
    </font>
    <font>
      <b/>
      <sz val="12"/>
      <name val="Calibri"/>
      <family val="2"/>
      <scheme val="minor"/>
    </font>
    <font>
      <b/>
      <sz val="12"/>
      <color rgb="FF006100"/>
      <name val="Calibri"/>
      <family val="2"/>
      <scheme val="minor"/>
    </font>
    <font>
      <sz val="12"/>
      <name val="Calibri"/>
      <family val="2"/>
      <scheme val="minor"/>
    </font>
    <font>
      <sz val="12"/>
      <color rgb="FF000000"/>
      <name val="Calibri"/>
      <family val="2"/>
      <scheme val="minor"/>
    </font>
    <font>
      <sz val="10"/>
      <name val="Arial"/>
      <family val="2"/>
    </font>
    <font>
      <b/>
      <sz val="16"/>
      <name val="Calibri"/>
      <family val="2"/>
      <scheme val="minor"/>
    </font>
    <font>
      <sz val="8"/>
      <name val="Calibri"/>
      <family val="2"/>
      <scheme val="minor"/>
    </font>
    <font>
      <sz val="12"/>
      <color theme="9" tint="-0.249977111117893"/>
      <name val="Calibri"/>
      <family val="2"/>
      <scheme val="minor"/>
    </font>
    <font>
      <b/>
      <sz val="12"/>
      <color theme="9" tint="-0.249977111117893"/>
      <name val="Calibri"/>
      <family val="2"/>
      <scheme val="minor"/>
    </font>
    <font>
      <sz val="12"/>
      <color theme="8" tint="-0.499984740745262"/>
      <name val="Calibri"/>
      <family val="2"/>
      <scheme val="minor"/>
    </font>
    <font>
      <sz val="16"/>
      <name val="Calibri"/>
      <family val="2"/>
      <scheme val="minor"/>
    </font>
    <font>
      <u/>
      <sz val="12"/>
      <color theme="1"/>
      <name val="Calibri"/>
      <family val="2"/>
      <scheme val="minor"/>
    </font>
    <font>
      <sz val="11"/>
      <color indexed="1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9"/>
      <name val="Calibri"/>
      <family val="2"/>
    </font>
    <font>
      <u/>
      <sz val="10"/>
      <color indexed="12"/>
      <name val="Arial"/>
      <family val="2"/>
    </font>
    <font>
      <b/>
      <sz val="11"/>
      <color indexed="8"/>
      <name val="Calibri"/>
      <family val="2"/>
    </font>
    <font>
      <sz val="11"/>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theme="1"/>
      <name val="Arial"/>
      <family val="2"/>
    </font>
  </fonts>
  <fills count="59">
    <fill>
      <patternFill patternType="none"/>
    </fill>
    <fill>
      <patternFill patternType="gray125"/>
    </fill>
    <fill>
      <patternFill patternType="solid">
        <fgColor indexed="8"/>
        <bgColor indexed="58"/>
      </patternFill>
    </fill>
    <fill>
      <patternFill patternType="solid">
        <fgColor rgb="FFC6EFCE"/>
      </patternFill>
    </fill>
    <fill>
      <patternFill patternType="solid">
        <fgColor theme="0" tint="-0.14999847407452621"/>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indexed="9"/>
        <b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4"/>
      </patternFill>
    </fill>
    <fill>
      <patternFill patternType="solid">
        <fgColor indexed="41"/>
        <bgColor indexed="9"/>
      </patternFill>
    </fill>
    <fill>
      <patternFill patternType="solid">
        <fgColor indexed="29"/>
      </patternFill>
    </fill>
    <fill>
      <patternFill patternType="solid">
        <fgColor indexed="45"/>
        <bgColor indexed="29"/>
      </patternFill>
    </fill>
    <fill>
      <patternFill patternType="solid">
        <fgColor indexed="29"/>
        <bgColor indexed="45"/>
      </patternFill>
    </fill>
    <fill>
      <patternFill patternType="solid">
        <fgColor indexed="47"/>
        <bgColor indexed="24"/>
      </patternFill>
    </fill>
    <fill>
      <patternFill patternType="solid">
        <fgColor indexed="26"/>
      </patternFill>
    </fill>
    <fill>
      <patternFill patternType="solid">
        <fgColor indexed="42"/>
        <bgColor indexed="27"/>
      </patternFill>
    </fill>
    <fill>
      <patternFill patternType="solid">
        <fgColor indexed="26"/>
        <bgColor indexed="9"/>
      </patternFill>
    </fill>
    <fill>
      <patternFill patternType="solid">
        <fgColor indexed="24"/>
        <bgColor indexed="22"/>
      </patternFill>
    </fill>
    <fill>
      <patternFill patternType="solid">
        <fgColor indexed="27"/>
        <bgColor indexed="42"/>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4"/>
        <bgColor indexed="31"/>
      </patternFill>
    </fill>
    <fill>
      <patternFill patternType="solid">
        <fgColor indexed="22"/>
        <bgColor indexed="24"/>
      </patternFill>
    </fill>
    <fill>
      <patternFill patternType="solid">
        <fgColor indexed="43"/>
      </patternFill>
    </fill>
    <fill>
      <patternFill patternType="solid">
        <fgColor indexed="11"/>
        <bgColor indexed="49"/>
      </patternFill>
    </fill>
    <fill>
      <patternFill patternType="solid">
        <fgColor indexed="43"/>
        <bgColor indexed="26"/>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hair">
        <color indexed="64"/>
      </left>
      <right style="hair">
        <color indexed="64"/>
      </right>
      <top style="hair">
        <color indexed="64"/>
      </top>
      <bottom style="hair">
        <color indexed="64"/>
      </bottom>
      <diagonal/>
    </border>
    <border>
      <left/>
      <right/>
      <top style="thick">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hair">
        <color auto="1"/>
      </right>
      <top style="hair">
        <color auto="1"/>
      </top>
      <bottom style="hair">
        <color auto="1"/>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medium">
        <color indexed="64"/>
      </bottom>
      <diagonal/>
    </border>
  </borders>
  <cellStyleXfs count="673">
    <xf numFmtId="0" fontId="0" fillId="0" borderId="0"/>
    <xf numFmtId="167" fontId="5" fillId="0" borderId="0"/>
    <xf numFmtId="0" fontId="18" fillId="3" borderId="0" applyNumberFormat="0" applyBorder="0" applyAlignment="0" applyProtection="0"/>
    <xf numFmtId="0" fontId="4" fillId="0" borderId="0"/>
    <xf numFmtId="168" fontId="2" fillId="0" borderId="0" applyFill="0" applyBorder="0" applyAlignment="0" applyProtection="0"/>
    <xf numFmtId="165" fontId="17" fillId="0" borderId="0" applyFont="0" applyFill="0" applyBorder="0" applyAlignment="0" applyProtection="0"/>
    <xf numFmtId="0" fontId="8" fillId="0" borderId="0"/>
    <xf numFmtId="0" fontId="4" fillId="0" borderId="0"/>
    <xf numFmtId="0" fontId="4" fillId="0" borderId="0"/>
    <xf numFmtId="0" fontId="6" fillId="0" borderId="0"/>
    <xf numFmtId="0" fontId="4" fillId="0" borderId="0"/>
    <xf numFmtId="0" fontId="2" fillId="0" borderId="0"/>
    <xf numFmtId="0" fontId="4" fillId="0" borderId="0"/>
    <xf numFmtId="0" fontId="2" fillId="0" borderId="1"/>
    <xf numFmtId="0" fontId="4" fillId="0" borderId="0"/>
    <xf numFmtId="0" fontId="2" fillId="2" borderId="0" applyNumberFormat="0" applyBorder="0" applyAlignment="0" applyProtection="0"/>
    <xf numFmtId="0" fontId="2" fillId="0" borderId="0" applyNumberFormat="0" applyBorder="0" applyAlignment="0"/>
    <xf numFmtId="9" fontId="17"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164" fontId="17"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164" fontId="4" fillId="0" borderId="0" applyFont="0" applyFill="0" applyBorder="0" applyAlignment="0" applyProtection="0"/>
    <xf numFmtId="164" fontId="8" fillId="0" borderId="0" applyFont="0" applyFill="0" applyBorder="0" applyAlignment="0" applyProtection="0"/>
    <xf numFmtId="0" fontId="7" fillId="0" borderId="2" applyNumberFormat="0" applyFill="0" applyAlignment="0" applyProtection="0"/>
    <xf numFmtId="43" fontId="17" fillId="0" borderId="0" applyFont="0" applyFill="0" applyBorder="0" applyAlignment="0" applyProtection="0"/>
    <xf numFmtId="43" fontId="17" fillId="0" borderId="0" applyFont="0" applyFill="0" applyBorder="0" applyAlignment="0" applyProtection="0"/>
    <xf numFmtId="0" fontId="43" fillId="0" borderId="0"/>
    <xf numFmtId="44" fontId="3" fillId="0" borderId="0" applyFill="0" applyBorder="0" applyAlignment="0" applyProtection="0"/>
    <xf numFmtId="0" fontId="25" fillId="0" borderId="0"/>
    <xf numFmtId="0" fontId="25" fillId="0" borderId="0"/>
    <xf numFmtId="0" fontId="6" fillId="0" borderId="0"/>
    <xf numFmtId="0" fontId="6" fillId="0" borderId="0"/>
    <xf numFmtId="9" fontId="6" fillId="0" borderId="0" applyFont="0" applyFill="0" applyBorder="0" applyAlignment="0" applyProtection="0"/>
    <xf numFmtId="0" fontId="4" fillId="0" borderId="0" applyBorder="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1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1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8"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6"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5" fillId="38" borderId="0" applyNumberFormat="0" applyBorder="0" applyAlignment="0" applyProtection="0"/>
    <xf numFmtId="0" fontId="65" fillId="38" borderId="0" applyNumberFormat="0" applyBorder="0" applyAlignment="0" applyProtection="0"/>
    <xf numFmtId="0" fontId="65" fillId="1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0" fontId="65" fillId="39"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1" borderId="0" applyNumberFormat="0" applyBorder="0" applyAlignment="0" applyProtection="0"/>
    <xf numFmtId="0" fontId="65" fillId="41" borderId="0" applyNumberFormat="0" applyBorder="0" applyAlignment="0" applyProtection="0"/>
    <xf numFmtId="0" fontId="65" fillId="40" borderId="0" applyNumberFormat="0" applyBorder="0" applyAlignment="0" applyProtection="0"/>
    <xf numFmtId="0" fontId="65" fillId="42" borderId="0" applyNumberFormat="0" applyBorder="0" applyAlignment="0" applyProtection="0"/>
    <xf numFmtId="0" fontId="65" fillId="42" borderId="0" applyNumberFormat="0" applyBorder="0" applyAlignment="0" applyProtection="0"/>
    <xf numFmtId="0" fontId="65" fillId="42" borderId="0" applyNumberFormat="0" applyBorder="0" applyAlignment="0" applyProtection="0"/>
    <xf numFmtId="0" fontId="65" fillId="42" borderId="0" applyNumberFormat="0" applyBorder="0" applyAlignment="0" applyProtection="0"/>
    <xf numFmtId="0" fontId="65" fillId="42" borderId="0" applyNumberFormat="0" applyBorder="0" applyAlignment="0" applyProtection="0"/>
    <xf numFmtId="0" fontId="65" fillId="42" borderId="0" applyNumberFormat="0" applyBorder="0" applyAlignment="0" applyProtection="0"/>
    <xf numFmtId="0" fontId="65" fillId="42" borderId="0" applyNumberFormat="0" applyBorder="0" applyAlignment="0" applyProtection="0"/>
    <xf numFmtId="0" fontId="65" fillId="42" borderId="0" applyNumberFormat="0" applyBorder="0" applyAlignment="0" applyProtection="0"/>
    <xf numFmtId="0" fontId="65" fillId="43" borderId="0" applyNumberFormat="0" applyBorder="0" applyAlignment="0" applyProtection="0"/>
    <xf numFmtId="0" fontId="65" fillId="19" borderId="0" applyNumberFormat="0" applyBorder="0" applyAlignment="0" applyProtection="0"/>
    <xf numFmtId="0" fontId="65" fillId="21" borderId="0" applyNumberFormat="0" applyBorder="0" applyAlignment="0" applyProtection="0"/>
    <xf numFmtId="0" fontId="65" fillId="21" borderId="0" applyNumberFormat="0" applyBorder="0" applyAlignment="0" applyProtection="0"/>
    <xf numFmtId="0" fontId="65" fillId="21" borderId="0" applyNumberFormat="0" applyBorder="0" applyAlignment="0" applyProtection="0"/>
    <xf numFmtId="0" fontId="65" fillId="21" borderId="0" applyNumberFormat="0" applyBorder="0" applyAlignment="0" applyProtection="0"/>
    <xf numFmtId="0" fontId="65" fillId="21" borderId="0" applyNumberFormat="0" applyBorder="0" applyAlignment="0" applyProtection="0"/>
    <xf numFmtId="0" fontId="65" fillId="21" borderId="0" applyNumberFormat="0" applyBorder="0" applyAlignment="0" applyProtection="0"/>
    <xf numFmtId="0" fontId="65" fillId="21" borderId="0" applyNumberFormat="0" applyBorder="0" applyAlignment="0" applyProtection="0"/>
    <xf numFmtId="0" fontId="65" fillId="21" borderId="0" applyNumberFormat="0" applyBorder="0" applyAlignment="0" applyProtection="0"/>
    <xf numFmtId="0" fontId="65" fillId="34"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5" fillId="31"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33" borderId="0" applyNumberFormat="0" applyBorder="0" applyAlignment="0" applyProtection="0"/>
    <xf numFmtId="0" fontId="65" fillId="33" borderId="0" applyNumberFormat="0" applyBorder="0" applyAlignment="0" applyProtection="0"/>
    <xf numFmtId="0" fontId="65" fillId="33" borderId="0" applyNumberFormat="0" applyBorder="0" applyAlignment="0" applyProtection="0"/>
    <xf numFmtId="0" fontId="65" fillId="33" borderId="0" applyNumberFormat="0" applyBorder="0" applyAlignment="0" applyProtection="0"/>
    <xf numFmtId="0" fontId="65" fillId="33"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19"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21" borderId="0" applyNumberFormat="0" applyBorder="0" applyAlignment="0" applyProtection="0"/>
    <xf numFmtId="0" fontId="65" fillId="22" borderId="0" applyNumberFormat="0" applyBorder="0" applyAlignment="0" applyProtection="0"/>
    <xf numFmtId="0" fontId="65" fillId="22" borderId="0" applyNumberFormat="0" applyBorder="0" applyAlignment="0" applyProtection="0"/>
    <xf numFmtId="0" fontId="65" fillId="22" borderId="0" applyNumberFormat="0" applyBorder="0" applyAlignment="0" applyProtection="0"/>
    <xf numFmtId="0" fontId="65" fillId="22" borderId="0" applyNumberFormat="0" applyBorder="0" applyAlignment="0" applyProtection="0"/>
    <xf numFmtId="0" fontId="65" fillId="46" borderId="0" applyNumberFormat="0" applyBorder="0" applyAlignment="0" applyProtection="0"/>
    <xf numFmtId="0" fontId="65" fillId="46" borderId="0" applyNumberFormat="0" applyBorder="0" applyAlignment="0" applyProtection="0"/>
    <xf numFmtId="0" fontId="65" fillId="47" borderId="0" applyNumberFormat="0" applyBorder="0" applyAlignment="0" applyProtection="0"/>
    <xf numFmtId="0" fontId="65" fillId="48" borderId="0" applyNumberFormat="0" applyBorder="0" applyAlignment="0" applyProtection="0"/>
    <xf numFmtId="0" fontId="65" fillId="39" borderId="0" applyNumberFormat="0" applyBorder="0" applyAlignment="0" applyProtection="0"/>
    <xf numFmtId="0" fontId="65" fillId="39" borderId="0" applyNumberFormat="0" applyBorder="0" applyAlignment="0" applyProtection="0"/>
    <xf numFmtId="0" fontId="65" fillId="40" borderId="0" applyNumberFormat="0" applyBorder="0" applyAlignment="0" applyProtection="0"/>
    <xf numFmtId="0" fontId="65" fillId="49" borderId="0" applyNumberFormat="0" applyBorder="0" applyAlignment="0" applyProtection="0"/>
    <xf numFmtId="0" fontId="57" fillId="12" borderId="0" applyNumberFormat="0" applyBorder="0" applyAlignment="0" applyProtection="0"/>
    <xf numFmtId="0" fontId="56" fillId="13"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56" fillId="24" borderId="0" applyNumberFormat="0" applyBorder="0" applyAlignment="0" applyProtection="0"/>
    <xf numFmtId="0" fontId="61" fillId="31" borderId="44" applyNumberFormat="0" applyAlignment="0" applyProtection="0"/>
    <xf numFmtId="0" fontId="61" fillId="31" borderId="44" applyNumberFormat="0" applyAlignment="0" applyProtection="0"/>
    <xf numFmtId="0" fontId="61" fillId="50" borderId="44" applyNumberFormat="0" applyAlignment="0" applyProtection="0"/>
    <xf numFmtId="0" fontId="61" fillId="33" borderId="44" applyNumberFormat="0" applyAlignment="0" applyProtection="0"/>
    <xf numFmtId="0" fontId="61" fillId="33" borderId="44" applyNumberFormat="0" applyAlignment="0" applyProtection="0"/>
    <xf numFmtId="0" fontId="61" fillId="33" borderId="44" applyNumberFormat="0" applyAlignment="0" applyProtection="0"/>
    <xf numFmtId="0" fontId="61" fillId="33" borderId="44" applyNumberFormat="0" applyAlignment="0" applyProtection="0"/>
    <xf numFmtId="0" fontId="61" fillId="33" borderId="44" applyNumberFormat="0" applyAlignment="0" applyProtection="0"/>
    <xf numFmtId="0" fontId="61" fillId="33" borderId="44" applyNumberFormat="0" applyAlignment="0" applyProtection="0"/>
    <xf numFmtId="0" fontId="61" fillId="33" borderId="44" applyNumberFormat="0" applyAlignment="0" applyProtection="0"/>
    <xf numFmtId="0" fontId="61" fillId="33" borderId="44" applyNumberFormat="0" applyAlignment="0" applyProtection="0"/>
    <xf numFmtId="0" fontId="61" fillId="10" borderId="44" applyNumberFormat="0" applyAlignment="0" applyProtection="0"/>
    <xf numFmtId="0" fontId="63" fillId="51" borderId="45" applyNumberFormat="0" applyAlignment="0" applyProtection="0"/>
    <xf numFmtId="0" fontId="63" fillId="52" borderId="45" applyNumberFormat="0" applyAlignment="0" applyProtection="0"/>
    <xf numFmtId="0" fontId="63" fillId="52" borderId="45" applyNumberFormat="0" applyAlignment="0" applyProtection="0"/>
    <xf numFmtId="0" fontId="63" fillId="52" borderId="45" applyNumberFormat="0" applyAlignment="0" applyProtection="0"/>
    <xf numFmtId="0" fontId="63" fillId="52" borderId="45" applyNumberFormat="0" applyAlignment="0" applyProtection="0"/>
    <xf numFmtId="0" fontId="63" fillId="52" borderId="45" applyNumberFormat="0" applyAlignment="0" applyProtection="0"/>
    <xf numFmtId="0" fontId="63" fillId="52" borderId="45" applyNumberFormat="0" applyAlignment="0" applyProtection="0"/>
    <xf numFmtId="0" fontId="63" fillId="52" borderId="45" applyNumberFormat="0" applyAlignment="0" applyProtection="0"/>
    <xf numFmtId="0" fontId="63" fillId="52" borderId="45" applyNumberFormat="0" applyAlignment="0" applyProtection="0"/>
    <xf numFmtId="0" fontId="63" fillId="52" borderId="45" applyNumberFormat="0" applyAlignment="0" applyProtection="0"/>
    <xf numFmtId="0" fontId="63" fillId="52" borderId="45" applyNumberFormat="0" applyAlignment="0" applyProtection="0"/>
    <xf numFmtId="0" fontId="63" fillId="52" borderId="45" applyNumberFormat="0" applyAlignment="0" applyProtection="0"/>
    <xf numFmtId="0" fontId="62" fillId="0" borderId="46" applyNumberFormat="0" applyFill="0" applyAlignment="0" applyProtection="0"/>
    <xf numFmtId="0" fontId="63" fillId="51" borderId="45" applyNumberFormat="0" applyAlignment="0" applyProtection="0"/>
    <xf numFmtId="43" fontId="4" fillId="0" borderId="0" applyFont="0" applyFill="0" applyBorder="0" applyAlignment="0" applyProtection="0"/>
    <xf numFmtId="173" fontId="4" fillId="0" borderId="0" applyFill="0" applyBorder="0" applyAlignment="0" applyProtection="0"/>
    <xf numFmtId="165" fontId="4" fillId="0" borderId="0" applyFont="0" applyFill="0" applyBorder="0" applyAlignment="0" applyProtection="0"/>
    <xf numFmtId="174" fontId="4" fillId="0" borderId="0" applyFill="0" applyBorder="0" applyAlignment="0" applyProtection="0"/>
    <xf numFmtId="0" fontId="65" fillId="40" borderId="0" applyNumberFormat="0" applyBorder="0" applyAlignment="0" applyProtection="0"/>
    <xf numFmtId="0" fontId="65" fillId="53" borderId="0" applyNumberFormat="0" applyBorder="0" applyAlignment="0" applyProtection="0"/>
    <xf numFmtId="0" fontId="65" fillId="53" borderId="0" applyNumberFormat="0" applyBorder="0" applyAlignment="0" applyProtection="0"/>
    <xf numFmtId="0" fontId="65" fillId="53" borderId="0" applyNumberFormat="0" applyBorder="0" applyAlignment="0" applyProtection="0"/>
    <xf numFmtId="0" fontId="65" fillId="53" borderId="0" applyNumberFormat="0" applyBorder="0" applyAlignment="0" applyProtection="0"/>
    <xf numFmtId="0" fontId="65" fillId="53" borderId="0" applyNumberFormat="0" applyBorder="0" applyAlignment="0" applyProtection="0"/>
    <xf numFmtId="0" fontId="65" fillId="53" borderId="0" applyNumberFormat="0" applyBorder="0" applyAlignment="0" applyProtection="0"/>
    <xf numFmtId="0" fontId="65" fillId="53" borderId="0" applyNumberFormat="0" applyBorder="0" applyAlignment="0" applyProtection="0"/>
    <xf numFmtId="0" fontId="65" fillId="53" borderId="0" applyNumberFormat="0" applyBorder="0" applyAlignment="0" applyProtection="0"/>
    <xf numFmtId="0" fontId="65" fillId="43" borderId="0" applyNumberFormat="0" applyBorder="0" applyAlignment="0" applyProtection="0"/>
    <xf numFmtId="0" fontId="65" fillId="47"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65" fillId="48"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55" borderId="0" applyNumberFormat="0" applyBorder="0" applyAlignment="0" applyProtection="0"/>
    <xf numFmtId="0" fontId="65" fillId="35" borderId="0" applyNumberFormat="0" applyBorder="0" applyAlignment="0" applyProtection="0"/>
    <xf numFmtId="0" fontId="65" fillId="56"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44" borderId="0" applyNumberFormat="0" applyBorder="0" applyAlignment="0" applyProtection="0"/>
    <xf numFmtId="0" fontId="65" fillId="57" borderId="0" applyNumberFormat="0" applyBorder="0" applyAlignment="0" applyProtection="0"/>
    <xf numFmtId="0" fontId="65" fillId="40"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3" borderId="0" applyNumberFormat="0" applyBorder="0" applyAlignment="0" applyProtection="0"/>
    <xf numFmtId="0" fontId="65" fillId="49"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65" fillId="58" borderId="0" applyNumberFormat="0" applyBorder="0" applyAlignment="0" applyProtection="0"/>
    <xf numFmtId="0" fontId="59" fillId="34"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36"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59" fillId="22" borderId="44" applyNumberFormat="0" applyAlignment="0" applyProtection="0"/>
    <xf numFmtId="0" fontId="4" fillId="0" borderId="0"/>
    <xf numFmtId="0" fontId="4" fillId="0" borderId="0"/>
    <xf numFmtId="0" fontId="64" fillId="0" borderId="0" applyNumberFormat="0" applyFill="0" applyBorder="0" applyAlignment="0" applyProtection="0"/>
    <xf numFmtId="0" fontId="56" fillId="13" borderId="0" applyNumberFormat="0" applyBorder="0" applyAlignment="0" applyProtection="0"/>
    <xf numFmtId="0" fontId="53" fillId="0" borderId="2" applyNumberFormat="0" applyFill="0" applyAlignment="0" applyProtection="0"/>
    <xf numFmtId="0" fontId="53" fillId="0" borderId="2" applyNumberFormat="0" applyFill="0" applyAlignment="0" applyProtection="0"/>
    <xf numFmtId="0" fontId="54" fillId="0" borderId="47" applyNumberFormat="0" applyFill="0" applyAlignment="0" applyProtection="0"/>
    <xf numFmtId="0" fontId="54" fillId="0" borderId="47" applyNumberFormat="0" applyFill="0" applyAlignment="0" applyProtection="0"/>
    <xf numFmtId="0" fontId="55" fillId="0" borderId="48" applyNumberFormat="0" applyFill="0" applyAlignment="0" applyProtection="0"/>
    <xf numFmtId="0" fontId="55" fillId="0" borderId="48"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6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57" fillId="12"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9" fillId="16" borderId="44" applyNumberFormat="0" applyAlignment="0" applyProtection="0"/>
    <xf numFmtId="0" fontId="62" fillId="0" borderId="46" applyNumberFormat="0" applyFill="0" applyAlignment="0" applyProtection="0"/>
    <xf numFmtId="44" fontId="4" fillId="0" borderId="0" applyFont="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68" fillId="0" borderId="0" applyFont="0" applyFill="0" applyBorder="0" applyAlignment="0" applyProtection="0"/>
    <xf numFmtId="165" fontId="6" fillId="0" borderId="0" applyFont="0" applyFill="0" applyBorder="0" applyAlignment="0" applyProtection="0"/>
    <xf numFmtId="0" fontId="58" fillId="34"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6" borderId="0" applyNumberFormat="0" applyBorder="0" applyAlignment="0" applyProtection="0"/>
    <xf numFmtId="0" fontId="58" fillId="34" borderId="0" applyNumberFormat="0" applyBorder="0" applyAlignment="0" applyProtection="0"/>
    <xf numFmtId="0" fontId="4" fillId="0" borderId="0"/>
    <xf numFmtId="0" fontId="4" fillId="0" borderId="0"/>
    <xf numFmtId="0" fontId="73" fillId="0" borderId="0"/>
    <xf numFmtId="0" fontId="17" fillId="0" borderId="0"/>
    <xf numFmtId="0" fontId="4" fillId="0" borderId="0"/>
    <xf numFmtId="0" fontId="6" fillId="0" borderId="0"/>
    <xf numFmtId="0" fontId="6"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23" borderId="49" applyNumberFormat="0" applyFont="0" applyAlignment="0" applyProtection="0"/>
    <xf numFmtId="0" fontId="6" fillId="23" borderId="49" applyNumberFormat="0" applyFont="0" applyAlignment="0" applyProtection="0"/>
    <xf numFmtId="0" fontId="6" fillId="25" borderId="49" applyNumberFormat="0" applyAlignment="0" applyProtection="0"/>
    <xf numFmtId="0" fontId="6" fillId="25" borderId="49" applyNumberFormat="0" applyAlignment="0" applyProtection="0"/>
    <xf numFmtId="0" fontId="6" fillId="25" borderId="49" applyNumberFormat="0" applyAlignment="0" applyProtection="0"/>
    <xf numFmtId="0" fontId="6" fillId="25" borderId="49" applyNumberFormat="0" applyAlignment="0" applyProtection="0"/>
    <xf numFmtId="0" fontId="4" fillId="25" borderId="49" applyNumberFormat="0" applyAlignment="0" applyProtection="0"/>
    <xf numFmtId="0" fontId="4" fillId="25" borderId="49" applyNumberFormat="0" applyAlignment="0" applyProtection="0"/>
    <xf numFmtId="0" fontId="4" fillId="25" borderId="49" applyNumberFormat="0" applyAlignment="0" applyProtection="0"/>
    <xf numFmtId="0" fontId="4" fillId="23" borderId="49" applyNumberFormat="0" applyFont="0" applyAlignment="0" applyProtection="0"/>
    <xf numFmtId="0" fontId="6" fillId="0" borderId="0"/>
    <xf numFmtId="0" fontId="6" fillId="0" borderId="0"/>
    <xf numFmtId="0" fontId="4" fillId="23" borderId="49" applyNumberFormat="0" applyFont="0" applyAlignment="0" applyProtection="0"/>
    <xf numFmtId="0" fontId="4" fillId="23" borderId="49" applyNumberFormat="0" applyFont="0" applyAlignment="0" applyProtection="0"/>
    <xf numFmtId="0" fontId="4" fillId="23" borderId="49" applyNumberFormat="0" applyFont="0" applyAlignment="0" applyProtection="0"/>
    <xf numFmtId="0" fontId="60" fillId="31" borderId="50" applyNumberFormat="0" applyAlignment="0" applyProtection="0"/>
    <xf numFmtId="0" fontId="60" fillId="31" borderId="50" applyNumberFormat="0" applyAlignment="0" applyProtection="0"/>
    <xf numFmtId="9" fontId="4" fillId="0" borderId="0" applyFill="0" applyBorder="0" applyAlignment="0" applyProtection="0"/>
    <xf numFmtId="9" fontId="4"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6"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0" fontId="60" fillId="50" borderId="50" applyNumberFormat="0" applyAlignment="0" applyProtection="0"/>
    <xf numFmtId="0" fontId="60" fillId="33" borderId="50" applyNumberFormat="0" applyAlignment="0" applyProtection="0"/>
    <xf numFmtId="0" fontId="60" fillId="33" borderId="50" applyNumberFormat="0" applyAlignment="0" applyProtection="0"/>
    <xf numFmtId="0" fontId="60" fillId="33" borderId="50" applyNumberFormat="0" applyAlignment="0" applyProtection="0"/>
    <xf numFmtId="0" fontId="60" fillId="33" borderId="50" applyNumberFormat="0" applyAlignment="0" applyProtection="0"/>
    <xf numFmtId="0" fontId="60" fillId="33" borderId="50" applyNumberFormat="0" applyAlignment="0" applyProtection="0"/>
    <xf numFmtId="0" fontId="60" fillId="33" borderId="50" applyNumberFormat="0" applyAlignment="0" applyProtection="0"/>
    <xf numFmtId="0" fontId="60" fillId="33" borderId="50" applyNumberFormat="0" applyAlignment="0" applyProtection="0"/>
    <xf numFmtId="0" fontId="60" fillId="33" borderId="50" applyNumberFormat="0" applyAlignment="0" applyProtection="0"/>
    <xf numFmtId="0" fontId="60" fillId="10" borderId="50" applyNumberFormat="0" applyAlignment="0" applyProtection="0"/>
    <xf numFmtId="43" fontId="4" fillId="0" borderId="0" applyFont="0" applyFill="0" applyBorder="0" applyAlignment="0" applyProtection="0"/>
    <xf numFmtId="166" fontId="4" fillId="0" borderId="0" applyFont="0" applyFill="0" applyBorder="0" applyAlignment="0" applyProtection="0"/>
    <xf numFmtId="167" fontId="6"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6"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9" fillId="0" borderId="51" applyNumberFormat="0" applyFill="0" applyAlignment="0" applyProtection="0"/>
    <xf numFmtId="0" fontId="53" fillId="0" borderId="2" applyNumberFormat="0" applyFill="0" applyAlignment="0" applyProtection="0"/>
    <xf numFmtId="0" fontId="53" fillId="0" borderId="2" applyNumberFormat="0" applyFill="0" applyAlignment="0" applyProtection="0"/>
    <xf numFmtId="0" fontId="53" fillId="0" borderId="2" applyNumberFormat="0" applyFill="0" applyAlignment="0" applyProtection="0"/>
    <xf numFmtId="0" fontId="53" fillId="0" borderId="2" applyNumberFormat="0" applyFill="0" applyAlignment="0" applyProtection="0"/>
    <xf numFmtId="0" fontId="53" fillId="0" borderId="2" applyNumberFormat="0" applyFill="0" applyAlignment="0" applyProtection="0"/>
    <xf numFmtId="0" fontId="53" fillId="0" borderId="2" applyNumberFormat="0" applyFill="0" applyAlignment="0" applyProtection="0"/>
    <xf numFmtId="0" fontId="53" fillId="0" borderId="2" applyNumberFormat="0" applyFill="0" applyAlignment="0" applyProtection="0"/>
    <xf numFmtId="0" fontId="53" fillId="0" borderId="2" applyNumberFormat="0" applyFill="0" applyAlignment="0" applyProtection="0"/>
    <xf numFmtId="0" fontId="69" fillId="0" borderId="51" applyNumberFormat="0" applyFill="0" applyAlignment="0" applyProtection="0"/>
    <xf numFmtId="0" fontId="72" fillId="0" borderId="0" applyNumberFormat="0" applyFill="0" applyBorder="0" applyAlignment="0" applyProtection="0"/>
    <xf numFmtId="0" fontId="69"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52" fillId="0" borderId="0" applyNumberFormat="0" applyFill="0" applyBorder="0" applyAlignment="0" applyProtection="0"/>
    <xf numFmtId="0" fontId="69" fillId="0" borderId="51" applyNumberFormat="0" applyFill="0" applyAlignment="0" applyProtection="0"/>
    <xf numFmtId="0" fontId="70" fillId="0" borderId="47" applyNumberFormat="0" applyFill="0" applyAlignment="0" applyProtection="0"/>
    <xf numFmtId="0" fontId="70" fillId="0" borderId="47" applyNumberFormat="0" applyFill="0" applyAlignment="0" applyProtection="0"/>
    <xf numFmtId="0" fontId="71" fillId="0" borderId="52" applyNumberFormat="0" applyFill="0" applyAlignment="0" applyProtection="0"/>
    <xf numFmtId="0" fontId="71" fillId="0" borderId="52" applyNumberFormat="0" applyFill="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0" borderId="53" applyNumberFormat="0" applyFill="0" applyAlignment="0" applyProtection="0"/>
    <xf numFmtId="0" fontId="67" fillId="0" borderId="53"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cellStyleXfs>
  <cellXfs count="431">
    <xf numFmtId="0" fontId="0" fillId="0" borderId="0" xfId="0"/>
    <xf numFmtId="0" fontId="0" fillId="0" borderId="0" xfId="0" applyAlignment="1">
      <alignment horizontal="center" vertical="center"/>
    </xf>
    <xf numFmtId="0" fontId="0" fillId="0" borderId="0" xfId="0" applyAlignment="1">
      <alignment vertical="center"/>
    </xf>
    <xf numFmtId="0" fontId="21" fillId="0" borderId="0" xfId="0" applyFont="1" applyAlignment="1">
      <alignment vertical="center"/>
    </xf>
    <xf numFmtId="170" fontId="0" fillId="0" borderId="0" xfId="0" applyNumberForma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2" fillId="0" borderId="0" xfId="0" applyFont="1" applyAlignment="1">
      <alignment vertical="center"/>
    </xf>
    <xf numFmtId="170" fontId="0" fillId="0" borderId="0" xfId="0" applyNumberFormat="1" applyAlignment="1">
      <alignment horizontal="right" vertical="center"/>
    </xf>
    <xf numFmtId="166" fontId="3" fillId="0" borderId="0" xfId="33" applyNumberFormat="1" applyFont="1" applyFill="1" applyBorder="1" applyAlignment="1">
      <alignment horizontal="center" vertical="center"/>
    </xf>
    <xf numFmtId="0" fontId="9" fillId="0" borderId="0" xfId="0" applyFont="1" applyAlignment="1">
      <alignment vertical="center"/>
    </xf>
    <xf numFmtId="10" fontId="3" fillId="0" borderId="0" xfId="17" applyNumberFormat="1" applyFont="1" applyFill="1" applyBorder="1" applyAlignment="1">
      <alignment horizontal="center" vertical="center"/>
    </xf>
    <xf numFmtId="0" fontId="19" fillId="0" borderId="0" xfId="0" applyFont="1" applyAlignment="1">
      <alignment vertical="center"/>
    </xf>
    <xf numFmtId="0" fontId="4" fillId="0" borderId="0" xfId="0" applyFont="1" applyAlignment="1">
      <alignment vertical="center"/>
    </xf>
    <xf numFmtId="10" fontId="22" fillId="0" borderId="0" xfId="17" applyNumberFormat="1" applyFont="1" applyBorder="1" applyAlignment="1">
      <alignment horizontal="center" vertical="center"/>
    </xf>
    <xf numFmtId="4" fontId="0" fillId="0" borderId="0" xfId="0" applyNumberFormat="1" applyAlignment="1">
      <alignment horizontal="center" vertical="center"/>
    </xf>
    <xf numFmtId="10" fontId="22" fillId="0" borderId="0" xfId="17" applyNumberFormat="1" applyFont="1" applyAlignment="1">
      <alignment horizontal="center" vertical="center"/>
    </xf>
    <xf numFmtId="166" fontId="1" fillId="0" borderId="0" xfId="33" applyNumberFormat="1" applyFont="1" applyFill="1" applyBorder="1" applyAlignment="1">
      <alignment horizontal="center" vertical="center"/>
    </xf>
    <xf numFmtId="4" fontId="0" fillId="0" borderId="0" xfId="0" applyNumberFormat="1" applyAlignment="1">
      <alignment horizontal="right" vertical="center"/>
    </xf>
    <xf numFmtId="166" fontId="1" fillId="0" borderId="0" xfId="33" applyNumberFormat="1" applyFont="1" applyFill="1" applyBorder="1" applyAlignment="1">
      <alignment vertical="center"/>
    </xf>
    <xf numFmtId="166" fontId="3" fillId="0" borderId="0" xfId="33" applyNumberFormat="1" applyFont="1" applyFill="1" applyBorder="1" applyAlignment="1">
      <alignment vertical="center"/>
    </xf>
    <xf numFmtId="0" fontId="1" fillId="4" borderId="3" xfId="0" applyFont="1" applyFill="1" applyBorder="1" applyAlignment="1">
      <alignment horizontal="center" vertical="center"/>
    </xf>
    <xf numFmtId="0" fontId="1" fillId="4" borderId="3" xfId="0" applyFont="1" applyFill="1" applyBorder="1" applyAlignment="1">
      <alignment vertical="center"/>
    </xf>
    <xf numFmtId="0" fontId="1" fillId="4" borderId="3" xfId="0" applyFont="1" applyFill="1" applyBorder="1" applyAlignment="1">
      <alignment horizontal="right" vertical="center"/>
    </xf>
    <xf numFmtId="4" fontId="1" fillId="4" borderId="3" xfId="0" applyNumberFormat="1" applyFont="1" applyFill="1" applyBorder="1" applyAlignment="1">
      <alignment horizontal="center" vertical="center"/>
    </xf>
    <xf numFmtId="10" fontId="1" fillId="4" borderId="3" xfId="17" applyNumberFormat="1" applyFont="1" applyFill="1" applyBorder="1" applyAlignment="1">
      <alignment horizontal="center" vertical="center"/>
    </xf>
    <xf numFmtId="10" fontId="1" fillId="0" borderId="3" xfId="17" applyNumberFormat="1" applyFont="1" applyFill="1" applyBorder="1" applyAlignment="1">
      <alignment horizontal="center" vertical="center"/>
    </xf>
    <xf numFmtId="4" fontId="2" fillId="0" borderId="3" xfId="0" applyNumberFormat="1" applyFont="1" applyBorder="1" applyAlignment="1">
      <alignment horizontal="center" vertical="center"/>
    </xf>
    <xf numFmtId="49" fontId="2" fillId="0" borderId="3" xfId="0" applyNumberFormat="1" applyFont="1" applyBorder="1" applyAlignment="1">
      <alignment horizontal="center" vertical="center"/>
    </xf>
    <xf numFmtId="166" fontId="2" fillId="0" borderId="3" xfId="33" quotePrefix="1" applyNumberFormat="1" applyFont="1" applyFill="1" applyBorder="1" applyAlignment="1">
      <alignment horizontal="left" vertical="center" wrapText="1"/>
    </xf>
    <xf numFmtId="166" fontId="2" fillId="0" borderId="3" xfId="33" quotePrefix="1" applyNumberFormat="1" applyFont="1" applyFill="1" applyBorder="1" applyAlignment="1">
      <alignment horizontal="center" vertical="center"/>
    </xf>
    <xf numFmtId="4" fontId="2" fillId="0" borderId="3" xfId="0" applyNumberFormat="1" applyFont="1" applyBorder="1" applyAlignment="1">
      <alignment horizontal="right" vertical="center"/>
    </xf>
    <xf numFmtId="4" fontId="2" fillId="0" borderId="3" xfId="33" applyNumberFormat="1" applyFont="1" applyFill="1" applyBorder="1" applyAlignment="1">
      <alignment horizontal="center" vertical="center"/>
    </xf>
    <xf numFmtId="2" fontId="2" fillId="0" borderId="3" xfId="33" applyNumberFormat="1" applyFont="1" applyFill="1" applyBorder="1" applyAlignment="1">
      <alignment horizontal="center" vertical="center"/>
    </xf>
    <xf numFmtId="10" fontId="2" fillId="0" borderId="3" xfId="17" applyNumberFormat="1" applyFont="1" applyFill="1" applyBorder="1" applyAlignment="1">
      <alignment horizontal="center" vertical="center"/>
    </xf>
    <xf numFmtId="170" fontId="2" fillId="0" borderId="3" xfId="33" applyNumberFormat="1" applyFont="1" applyFill="1" applyBorder="1" applyAlignment="1">
      <alignment horizontal="center" vertical="center"/>
    </xf>
    <xf numFmtId="14" fontId="2" fillId="0" borderId="3" xfId="33" applyNumberFormat="1" applyFont="1" applyFill="1" applyBorder="1" applyAlignment="1">
      <alignment horizontal="center" vertical="center"/>
    </xf>
    <xf numFmtId="4" fontId="23" fillId="0" borderId="3" xfId="0" applyNumberFormat="1" applyFont="1" applyBorder="1" applyAlignment="1">
      <alignment horizontal="right" vertical="center"/>
    </xf>
    <xf numFmtId="4" fontId="23"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4" fontId="24" fillId="0" borderId="3" xfId="0" applyNumberFormat="1" applyFont="1" applyBorder="1" applyAlignment="1">
      <alignment horizontal="center" vertical="center"/>
    </xf>
    <xf numFmtId="0" fontId="24" fillId="0" borderId="3" xfId="0" applyFont="1" applyBorder="1" applyAlignment="1">
      <alignment horizontal="center" vertical="center"/>
    </xf>
    <xf numFmtId="170" fontId="24" fillId="0" borderId="3" xfId="0" applyNumberFormat="1" applyFont="1" applyBorder="1" applyAlignment="1">
      <alignment horizontal="center" vertical="center"/>
    </xf>
    <xf numFmtId="0" fontId="2" fillId="0" borderId="3" xfId="0" applyFont="1" applyBorder="1" applyAlignment="1">
      <alignment horizontal="justify" vertical="center"/>
    </xf>
    <xf numFmtId="0" fontId="2" fillId="0" borderId="3" xfId="0" applyFont="1" applyBorder="1" applyAlignment="1">
      <alignment horizontal="center" vertical="center" wrapText="1"/>
    </xf>
    <xf numFmtId="4" fontId="2" fillId="0" borderId="3" xfId="0" applyNumberFormat="1" applyFont="1" applyBorder="1" applyAlignment="1">
      <alignment horizontal="right" vertical="center" wrapText="1"/>
    </xf>
    <xf numFmtId="2" fontId="2" fillId="0" borderId="3" xfId="5" applyNumberFormat="1" applyFont="1" applyFill="1" applyBorder="1" applyAlignment="1">
      <alignment horizontal="center" vertical="center"/>
    </xf>
    <xf numFmtId="0" fontId="23" fillId="0" borderId="3" xfId="0" applyFont="1" applyBorder="1" applyAlignment="1">
      <alignment horizontal="center" vertical="center"/>
    </xf>
    <xf numFmtId="0" fontId="23" fillId="0" borderId="3" xfId="0" applyFont="1" applyBorder="1" applyAlignment="1">
      <alignment horizontal="justify" vertical="center"/>
    </xf>
    <xf numFmtId="0" fontId="24" fillId="0" borderId="3" xfId="0" applyFont="1" applyBorder="1" applyAlignment="1">
      <alignment horizontal="left" vertical="center"/>
    </xf>
    <xf numFmtId="4" fontId="24" fillId="0" borderId="3" xfId="0" applyNumberFormat="1" applyFont="1" applyBorder="1" applyAlignment="1">
      <alignment horizontal="right" vertical="center"/>
    </xf>
    <xf numFmtId="10" fontId="24" fillId="0" borderId="3" xfId="17" applyNumberFormat="1" applyFont="1" applyFill="1" applyBorder="1" applyAlignment="1">
      <alignment horizontal="center" vertical="center"/>
    </xf>
    <xf numFmtId="10" fontId="23" fillId="0" borderId="3" xfId="17" applyNumberFormat="1" applyFont="1" applyBorder="1" applyAlignment="1">
      <alignment horizontal="center" vertical="center"/>
    </xf>
    <xf numFmtId="170" fontId="23" fillId="0" borderId="3" xfId="0" applyNumberFormat="1" applyFont="1" applyBorder="1" applyAlignment="1">
      <alignment horizontal="center" vertical="center"/>
    </xf>
    <xf numFmtId="0" fontId="1" fillId="4" borderId="3" xfId="0" applyFont="1" applyFill="1" applyBorder="1" applyAlignment="1">
      <alignment horizontal="center" vertical="center" wrapText="1"/>
    </xf>
    <xf numFmtId="0" fontId="1" fillId="4" borderId="3" xfId="0" applyFont="1" applyFill="1" applyBorder="1" applyAlignment="1">
      <alignment horizontal="right" vertical="center" wrapText="1"/>
    </xf>
    <xf numFmtId="4" fontId="1" fillId="4"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right" vertical="center" wrapText="1"/>
    </xf>
    <xf numFmtId="4" fontId="1" fillId="0" borderId="3" xfId="0" applyNumberFormat="1" applyFont="1" applyBorder="1" applyAlignment="1">
      <alignment horizontal="center" vertical="center" wrapText="1"/>
    </xf>
    <xf numFmtId="166" fontId="2" fillId="0" borderId="3" xfId="33" applyNumberFormat="1" applyFont="1" applyFill="1" applyBorder="1" applyAlignment="1">
      <alignment horizontal="center" vertical="center"/>
    </xf>
    <xf numFmtId="4" fontId="1" fillId="0" borderId="3" xfId="0" applyNumberFormat="1" applyFont="1" applyBorder="1" applyAlignment="1">
      <alignment horizontal="center" vertical="center"/>
    </xf>
    <xf numFmtId="170" fontId="1" fillId="0" borderId="3" xfId="0" applyNumberFormat="1" applyFont="1" applyBorder="1" applyAlignment="1">
      <alignment horizontal="center" vertical="center"/>
    </xf>
    <xf numFmtId="0" fontId="2" fillId="0" borderId="3" xfId="0" applyFont="1" applyBorder="1" applyAlignment="1">
      <alignment horizontal="center" vertical="center"/>
    </xf>
    <xf numFmtId="0" fontId="1" fillId="0" borderId="3" xfId="0" applyFont="1" applyBorder="1" applyAlignment="1">
      <alignment horizontal="right" vertical="center"/>
    </xf>
    <xf numFmtId="170" fontId="2" fillId="0" borderId="3" xfId="0" applyNumberFormat="1" applyFont="1"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3" xfId="0" applyFont="1" applyFill="1" applyBorder="1" applyAlignment="1">
      <alignment horizontal="right" vertical="center" wrapText="1"/>
    </xf>
    <xf numFmtId="4" fontId="1" fillId="5" borderId="3" xfId="0" applyNumberFormat="1" applyFont="1" applyFill="1" applyBorder="1" applyAlignment="1">
      <alignment horizontal="center" vertical="center" wrapText="1"/>
    </xf>
    <xf numFmtId="10" fontId="1" fillId="5" borderId="3" xfId="0" applyNumberFormat="1" applyFont="1" applyFill="1" applyBorder="1" applyAlignment="1">
      <alignment horizontal="center" vertical="center" wrapText="1"/>
    </xf>
    <xf numFmtId="0" fontId="24" fillId="0" borderId="3" xfId="0" applyFont="1" applyBorder="1" applyAlignment="1">
      <alignment horizontal="center" vertical="center" wrapText="1"/>
    </xf>
    <xf numFmtId="0" fontId="25" fillId="0" borderId="0" xfId="0" applyFont="1"/>
    <xf numFmtId="0" fontId="26" fillId="0" borderId="0" xfId="0" applyFont="1" applyAlignment="1">
      <alignment vertical="center"/>
    </xf>
    <xf numFmtId="0" fontId="27" fillId="6" borderId="4" xfId="0" applyFont="1" applyFill="1" applyBorder="1" applyAlignment="1">
      <alignment horizontal="center" vertical="center" wrapText="1"/>
    </xf>
    <xf numFmtId="0" fontId="21" fillId="6" borderId="5" xfId="0" applyFont="1" applyFill="1" applyBorder="1" applyAlignment="1">
      <alignment vertical="center"/>
    </xf>
    <xf numFmtId="4" fontId="9" fillId="6" borderId="5" xfId="0" applyNumberFormat="1" applyFont="1" applyFill="1" applyBorder="1" applyAlignment="1">
      <alignment vertical="center" wrapText="1"/>
    </xf>
    <xf numFmtId="4" fontId="9" fillId="6" borderId="5" xfId="33"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166" fontId="9" fillId="6" borderId="3" xfId="33" quotePrefix="1" applyNumberFormat="1" applyFont="1" applyFill="1" applyBorder="1" applyAlignment="1">
      <alignment vertical="center"/>
    </xf>
    <xf numFmtId="166" fontId="9" fillId="6" borderId="3" xfId="33" quotePrefix="1" applyNumberFormat="1" applyFont="1" applyFill="1" applyBorder="1" applyAlignment="1">
      <alignment horizontal="center" vertical="center"/>
    </xf>
    <xf numFmtId="4" fontId="9" fillId="6" borderId="3" xfId="0" applyNumberFormat="1" applyFont="1" applyFill="1" applyBorder="1" applyAlignment="1">
      <alignment horizontal="center" vertical="center" wrapText="1"/>
    </xf>
    <xf numFmtId="4" fontId="9" fillId="6" borderId="3" xfId="33" applyNumberFormat="1" applyFont="1" applyFill="1" applyBorder="1" applyAlignment="1">
      <alignment horizontal="center" vertical="center" wrapText="1"/>
    </xf>
    <xf numFmtId="10" fontId="9" fillId="6" borderId="3" xfId="17" applyNumberFormat="1" applyFont="1" applyFill="1" applyBorder="1" applyAlignment="1">
      <alignment horizontal="center" vertical="center" wrapText="1"/>
    </xf>
    <xf numFmtId="170" fontId="9" fillId="6" borderId="3" xfId="33" applyNumberFormat="1" applyFont="1" applyFill="1" applyBorder="1" applyAlignment="1">
      <alignment horizontal="center" vertical="center"/>
    </xf>
    <xf numFmtId="0" fontId="28" fillId="0" borderId="0" xfId="0" applyFont="1" applyAlignment="1">
      <alignment horizontal="center" vertical="center"/>
    </xf>
    <xf numFmtId="0" fontId="25" fillId="0" borderId="6" xfId="0" applyFont="1" applyBorder="1" applyAlignment="1">
      <alignment horizontal="right"/>
    </xf>
    <xf numFmtId="171" fontId="29" fillId="3" borderId="7" xfId="2" applyNumberFormat="1" applyFont="1" applyBorder="1" applyAlignment="1">
      <alignment horizontal="left"/>
    </xf>
    <xf numFmtId="0" fontId="25" fillId="0" borderId="8" xfId="0" applyFont="1" applyBorder="1" applyAlignment="1">
      <alignment horizontal="right"/>
    </xf>
    <xf numFmtId="171" fontId="29" fillId="3" borderId="9" xfId="2" applyNumberFormat="1" applyFont="1" applyBorder="1" applyAlignment="1">
      <alignment horizontal="left"/>
    </xf>
    <xf numFmtId="0" fontId="25" fillId="0" borderId="0" xfId="0" applyFont="1" applyAlignment="1">
      <alignment horizontal="right"/>
    </xf>
    <xf numFmtId="0" fontId="25" fillId="0" borderId="0" xfId="0" applyFont="1" applyAlignment="1">
      <alignment vertical="center"/>
    </xf>
    <xf numFmtId="171" fontId="30" fillId="3" borderId="7" xfId="2" applyNumberFormat="1" applyFont="1" applyBorder="1" applyAlignment="1">
      <alignment horizontal="left"/>
    </xf>
    <xf numFmtId="171" fontId="30" fillId="3" borderId="9" xfId="2" applyNumberFormat="1" applyFont="1" applyBorder="1" applyAlignment="1">
      <alignment horizontal="left"/>
    </xf>
    <xf numFmtId="0" fontId="1" fillId="4" borderId="3" xfId="0" applyFont="1" applyFill="1" applyBorder="1" applyAlignment="1">
      <alignment vertical="center" wrapText="1"/>
    </xf>
    <xf numFmtId="166" fontId="1" fillId="0" borderId="10" xfId="33" quotePrefix="1" applyNumberFormat="1" applyFont="1" applyFill="1" applyBorder="1" applyAlignment="1">
      <alignment horizontal="left" vertical="center" wrapText="1"/>
    </xf>
    <xf numFmtId="166" fontId="1" fillId="0" borderId="10" xfId="33" quotePrefix="1" applyNumberFormat="1" applyFont="1" applyFill="1" applyBorder="1" applyAlignment="1">
      <alignment horizontal="center" vertical="center" wrapText="1"/>
    </xf>
    <xf numFmtId="4" fontId="1" fillId="0" borderId="10" xfId="0" applyNumberFormat="1" applyFont="1" applyBorder="1" applyAlignment="1">
      <alignment horizontal="center" vertical="center"/>
    </xf>
    <xf numFmtId="4" fontId="1" fillId="0" borderId="10" xfId="33" applyNumberFormat="1" applyFont="1" applyFill="1" applyBorder="1" applyAlignment="1">
      <alignment horizontal="center" vertical="center"/>
    </xf>
    <xf numFmtId="10" fontId="1" fillId="0" borderId="10" xfId="17" applyNumberFormat="1" applyFont="1" applyFill="1" applyBorder="1" applyAlignment="1">
      <alignment horizontal="center" vertical="center"/>
    </xf>
    <xf numFmtId="170" fontId="1" fillId="0" borderId="10" xfId="33" applyNumberFormat="1" applyFont="1" applyFill="1" applyBorder="1" applyAlignment="1">
      <alignment horizontal="center" vertical="center"/>
    </xf>
    <xf numFmtId="0" fontId="1" fillId="0" borderId="11" xfId="33" applyNumberFormat="1" applyFont="1" applyFill="1" applyBorder="1" applyAlignment="1">
      <alignment horizontal="center" vertical="center"/>
    </xf>
    <xf numFmtId="4" fontId="2" fillId="0" borderId="10" xfId="0" applyNumberFormat="1" applyFont="1" applyBorder="1" applyAlignment="1">
      <alignment horizontal="center" vertical="center"/>
    </xf>
    <xf numFmtId="4" fontId="2" fillId="0" borderId="10" xfId="33" applyNumberFormat="1" applyFont="1" applyFill="1" applyBorder="1" applyAlignment="1">
      <alignment horizontal="center" vertical="center"/>
    </xf>
    <xf numFmtId="10" fontId="2" fillId="0" borderId="10" xfId="17" applyNumberFormat="1" applyFont="1" applyFill="1" applyBorder="1" applyAlignment="1">
      <alignment horizontal="center" vertical="center"/>
    </xf>
    <xf numFmtId="170" fontId="2" fillId="0" borderId="10" xfId="33" applyNumberFormat="1" applyFont="1" applyFill="1" applyBorder="1" applyAlignment="1">
      <alignment horizontal="center" vertical="center"/>
    </xf>
    <xf numFmtId="14" fontId="2" fillId="0" borderId="10" xfId="33" applyNumberFormat="1" applyFont="1" applyFill="1" applyBorder="1" applyAlignment="1">
      <alignment horizontal="center" vertical="center"/>
    </xf>
    <xf numFmtId="0" fontId="2" fillId="0" borderId="11" xfId="33" applyNumberFormat="1" applyFont="1" applyFill="1" applyBorder="1" applyAlignment="1">
      <alignment horizontal="center" vertical="center"/>
    </xf>
    <xf numFmtId="0" fontId="2" fillId="0" borderId="10" xfId="0" applyFont="1" applyBorder="1" applyAlignment="1">
      <alignment vertical="center" wrapText="1"/>
    </xf>
    <xf numFmtId="14" fontId="1" fillId="0" borderId="10" xfId="33" applyNumberFormat="1" applyFont="1" applyFill="1" applyBorder="1" applyAlignment="1">
      <alignment horizontal="center" vertical="center"/>
    </xf>
    <xf numFmtId="0" fontId="2" fillId="0" borderId="12" xfId="0" applyFont="1" applyBorder="1" applyAlignment="1">
      <alignment vertical="center"/>
    </xf>
    <xf numFmtId="166" fontId="2" fillId="0" borderId="10" xfId="33" quotePrefix="1" applyNumberFormat="1" applyFont="1" applyFill="1" applyBorder="1" applyAlignment="1">
      <alignment horizontal="center" vertical="center"/>
    </xf>
    <xf numFmtId="166" fontId="2" fillId="0" borderId="10" xfId="33" applyNumberFormat="1" applyFont="1" applyFill="1" applyBorder="1" applyAlignment="1">
      <alignment horizontal="left" vertical="center" wrapText="1"/>
    </xf>
    <xf numFmtId="0" fontId="2" fillId="0" borderId="10" xfId="0" applyFont="1" applyBorder="1" applyAlignment="1">
      <alignment horizontal="center" vertical="center" wrapText="1"/>
    </xf>
    <xf numFmtId="43" fontId="2" fillId="0" borderId="10" xfId="33" applyFont="1" applyFill="1" applyBorder="1" applyAlignment="1">
      <alignment horizontal="center" vertical="center"/>
    </xf>
    <xf numFmtId="0" fontId="2" fillId="0" borderId="13" xfId="3" applyFont="1" applyBorder="1" applyAlignment="1">
      <alignment vertical="center" wrapText="1"/>
    </xf>
    <xf numFmtId="172" fontId="31" fillId="0" borderId="0" xfId="0" applyNumberFormat="1" applyFont="1" applyAlignment="1">
      <alignment horizontal="center"/>
    </xf>
    <xf numFmtId="14" fontId="31" fillId="0" borderId="0" xfId="0" applyNumberFormat="1" applyFont="1" applyAlignment="1">
      <alignment horizontal="center"/>
    </xf>
    <xf numFmtId="10" fontId="1" fillId="0" borderId="0" xfId="17" applyNumberFormat="1" applyFont="1" applyFill="1" applyBorder="1" applyAlignment="1">
      <alignment horizontal="center"/>
    </xf>
    <xf numFmtId="10" fontId="31" fillId="0" borderId="0" xfId="17" applyNumberFormat="1" applyFont="1" applyFill="1" applyBorder="1" applyAlignment="1">
      <alignment horizontal="center"/>
    </xf>
    <xf numFmtId="0" fontId="2" fillId="0" borderId="10" xfId="0" applyFont="1" applyBorder="1" applyAlignment="1">
      <alignment horizontal="justify" vertical="center" wrapText="1"/>
    </xf>
    <xf numFmtId="4" fontId="2" fillId="0" borderId="10" xfId="0" applyNumberFormat="1" applyFont="1" applyBorder="1" applyAlignment="1">
      <alignment horizontal="center" vertical="center" wrapText="1"/>
    </xf>
    <xf numFmtId="0" fontId="2" fillId="0" borderId="14"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xf>
    <xf numFmtId="0" fontId="2" fillId="0" borderId="10" xfId="0" applyFont="1" applyBorder="1" applyAlignment="1">
      <alignment horizontal="center" vertical="center"/>
    </xf>
    <xf numFmtId="0" fontId="25" fillId="0" borderId="10" xfId="0" applyFont="1" applyBorder="1" applyAlignment="1">
      <alignment horizontal="center" vertical="center" wrapText="1"/>
    </xf>
    <xf numFmtId="4" fontId="25" fillId="0" borderId="10" xfId="0" applyNumberFormat="1" applyFont="1" applyBorder="1" applyAlignment="1">
      <alignment horizontal="center" vertical="center" wrapText="1"/>
    </xf>
    <xf numFmtId="4" fontId="25" fillId="0" borderId="10" xfId="0" applyNumberFormat="1" applyFont="1" applyBorder="1" applyAlignment="1">
      <alignment horizontal="center" vertical="center"/>
    </xf>
    <xf numFmtId="0" fontId="25" fillId="0" borderId="11" xfId="0" applyFont="1" applyBorder="1" applyAlignment="1">
      <alignment horizontal="center" vertical="center" wrapText="1"/>
    </xf>
    <xf numFmtId="0" fontId="25" fillId="0" borderId="11" xfId="0" applyFont="1" applyBorder="1" applyAlignment="1">
      <alignment horizontal="center" vertical="center"/>
    </xf>
    <xf numFmtId="0" fontId="2" fillId="0" borderId="10" xfId="0" applyFont="1" applyBorder="1" applyAlignment="1">
      <alignment horizontal="justify" vertical="center"/>
    </xf>
    <xf numFmtId="0" fontId="25" fillId="0" borderId="10" xfId="5" applyNumberFormat="1" applyFont="1" applyFill="1" applyBorder="1" applyAlignment="1">
      <alignment horizontal="center" vertical="center" wrapText="1"/>
    </xf>
    <xf numFmtId="2" fontId="2" fillId="0" borderId="10" xfId="5" applyNumberFormat="1" applyFont="1" applyFill="1" applyBorder="1" applyAlignment="1">
      <alignment horizontal="center" vertical="center"/>
    </xf>
    <xf numFmtId="2" fontId="25" fillId="0" borderId="10" xfId="5" applyNumberFormat="1" applyFont="1" applyFill="1" applyBorder="1" applyAlignment="1">
      <alignment horizontal="center" vertical="center" wrapText="1"/>
    </xf>
    <xf numFmtId="0" fontId="25" fillId="0" borderId="15" xfId="0" applyFont="1" applyBorder="1" applyAlignment="1">
      <alignment horizontal="center" vertical="center"/>
    </xf>
    <xf numFmtId="0" fontId="25" fillId="0" borderId="10" xfId="0" applyFont="1" applyBorder="1" applyAlignment="1">
      <alignment horizontal="center" wrapText="1"/>
    </xf>
    <xf numFmtId="2" fontId="2" fillId="0" borderId="10" xfId="0" applyNumberFormat="1" applyFont="1" applyBorder="1" applyAlignment="1">
      <alignment horizontal="center" vertical="center"/>
    </xf>
    <xf numFmtId="0" fontId="2" fillId="0" borderId="13" xfId="0" applyFont="1" applyBorder="1" applyAlignment="1">
      <alignment horizontal="center" vertical="center" wrapText="1"/>
    </xf>
    <xf numFmtId="4"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4" borderId="3"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6" xfId="0" applyFont="1" applyBorder="1" applyAlignment="1">
      <alignment horizontal="justify" vertical="center"/>
    </xf>
    <xf numFmtId="4" fontId="2" fillId="0" borderId="16" xfId="5" applyNumberFormat="1" applyFont="1" applyFill="1" applyBorder="1" applyAlignment="1">
      <alignment horizontal="center" vertical="center"/>
    </xf>
    <xf numFmtId="10" fontId="2" fillId="0" borderId="16" xfId="17" applyNumberFormat="1" applyFont="1" applyFill="1" applyBorder="1" applyAlignment="1">
      <alignment horizontal="center" vertical="center"/>
    </xf>
    <xf numFmtId="4" fontId="2" fillId="0" borderId="16" xfId="33" applyNumberFormat="1" applyFont="1" applyFill="1" applyBorder="1" applyAlignment="1">
      <alignment horizontal="center" vertical="center"/>
    </xf>
    <xf numFmtId="170" fontId="2" fillId="0" borderId="16"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wrapText="1"/>
    </xf>
    <xf numFmtId="14" fontId="2" fillId="0" borderId="16" xfId="33" applyNumberFormat="1"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right" vertical="center" wrapText="1"/>
    </xf>
    <xf numFmtId="0" fontId="1" fillId="0" borderId="16" xfId="0" applyFont="1" applyBorder="1" applyAlignment="1">
      <alignment horizontal="center" vertical="center" wrapText="1"/>
    </xf>
    <xf numFmtId="4" fontId="1" fillId="0" borderId="16" xfId="0" applyNumberFormat="1" applyFont="1" applyBorder="1" applyAlignment="1">
      <alignment horizontal="center" vertical="center" wrapText="1"/>
    </xf>
    <xf numFmtId="10" fontId="1" fillId="0" borderId="16" xfId="0" applyNumberFormat="1" applyFont="1" applyBorder="1" applyAlignment="1">
      <alignment horizontal="center" vertical="center" wrapText="1"/>
    </xf>
    <xf numFmtId="0" fontId="1" fillId="0" borderId="18" xfId="0" applyFont="1" applyBorder="1" applyAlignment="1">
      <alignment horizontal="center" vertical="center" wrapText="1"/>
    </xf>
    <xf numFmtId="170" fontId="2" fillId="0" borderId="18" xfId="0" applyNumberFormat="1" applyFont="1" applyBorder="1" applyAlignment="1">
      <alignment horizontal="center" vertical="center"/>
    </xf>
    <xf numFmtId="0" fontId="27" fillId="6" borderId="19" xfId="0" applyFont="1" applyFill="1" applyBorder="1" applyAlignment="1">
      <alignment horizontal="center" vertical="center" wrapText="1"/>
    </xf>
    <xf numFmtId="0" fontId="27" fillId="6" borderId="20" xfId="0" applyFont="1" applyFill="1" applyBorder="1" applyAlignment="1">
      <alignment horizontal="center" vertical="center" wrapText="1"/>
    </xf>
    <xf numFmtId="0" fontId="21" fillId="6" borderId="21" xfId="0" applyFont="1" applyFill="1" applyBorder="1" applyAlignment="1">
      <alignment vertical="center"/>
    </xf>
    <xf numFmtId="0" fontId="9" fillId="6" borderId="22"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4" xfId="0" applyFont="1" applyFill="1" applyBorder="1" applyAlignment="1">
      <alignment vertical="center"/>
    </xf>
    <xf numFmtId="49" fontId="2" fillId="0" borderId="22" xfId="0" applyNumberFormat="1" applyFont="1" applyBorder="1" applyAlignment="1">
      <alignment horizontal="center" vertical="center"/>
    </xf>
    <xf numFmtId="0" fontId="1" fillId="0" borderId="22" xfId="0" applyFont="1" applyBorder="1" applyAlignment="1">
      <alignment horizontal="center" vertical="center"/>
    </xf>
    <xf numFmtId="0" fontId="24" fillId="0" borderId="14" xfId="0" applyFont="1" applyBorder="1" applyAlignment="1">
      <alignment horizontal="center" vertical="center"/>
    </xf>
    <xf numFmtId="0" fontId="24" fillId="0" borderId="22" xfId="0" applyFont="1" applyBorder="1" applyAlignment="1">
      <alignment horizontal="center" vertical="center"/>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14" xfId="0" applyFont="1" applyBorder="1" applyAlignment="1">
      <alignment horizontal="center" vertical="center" wrapText="1"/>
    </xf>
    <xf numFmtId="0" fontId="23" fillId="0" borderId="22" xfId="0" applyFont="1" applyBorder="1" applyAlignment="1">
      <alignment horizontal="center" vertical="center"/>
    </xf>
    <xf numFmtId="0" fontId="23" fillId="0" borderId="14" xfId="0" applyFont="1" applyBorder="1" applyAlignment="1">
      <alignment horizontal="center" vertical="center"/>
    </xf>
    <xf numFmtId="0" fontId="1"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1" fillId="5" borderId="2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 fillId="0" borderId="15" xfId="0" applyFont="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3" fillId="0" borderId="24" xfId="0" applyFont="1" applyBorder="1" applyAlignment="1">
      <alignment vertical="center"/>
    </xf>
    <xf numFmtId="0" fontId="33" fillId="0" borderId="24" xfId="0" applyFont="1" applyBorder="1" applyAlignment="1">
      <alignment horizontal="center" vertical="center"/>
    </xf>
    <xf numFmtId="4" fontId="33" fillId="0" borderId="24" xfId="0" applyNumberFormat="1" applyFont="1" applyBorder="1" applyAlignment="1">
      <alignment horizontal="right" vertical="center"/>
    </xf>
    <xf numFmtId="4" fontId="33" fillId="0" borderId="24" xfId="0" applyNumberFormat="1" applyFont="1" applyBorder="1" applyAlignment="1">
      <alignment horizontal="center" vertical="center"/>
    </xf>
    <xf numFmtId="10" fontId="33" fillId="0" borderId="24" xfId="17" applyNumberFormat="1" applyFont="1" applyBorder="1" applyAlignment="1">
      <alignment horizontal="center" vertical="center"/>
    </xf>
    <xf numFmtId="170" fontId="33" fillId="0" borderId="24" xfId="0" applyNumberFormat="1" applyFont="1" applyBorder="1" applyAlignment="1">
      <alignment horizontal="center" vertical="center"/>
    </xf>
    <xf numFmtId="0" fontId="33" fillId="0" borderId="25" xfId="0" applyFont="1" applyBorder="1" applyAlignment="1">
      <alignment horizontal="center" vertical="center"/>
    </xf>
    <xf numFmtId="0" fontId="25" fillId="0" borderId="16" xfId="0" applyFont="1" applyBorder="1" applyAlignment="1">
      <alignment horizontal="justify" vertical="center" wrapText="1"/>
    </xf>
    <xf numFmtId="0" fontId="25" fillId="0" borderId="16" xfId="0" applyFont="1" applyBorder="1" applyAlignment="1">
      <alignment horizontal="center" vertical="center" wrapText="1"/>
    </xf>
    <xf numFmtId="4" fontId="25" fillId="0" borderId="16" xfId="0" applyNumberFormat="1" applyFont="1" applyBorder="1" applyAlignment="1">
      <alignment horizontal="center" vertical="center"/>
    </xf>
    <xf numFmtId="10" fontId="25" fillId="0" borderId="16" xfId="17" applyNumberFormat="1" applyFont="1" applyBorder="1" applyAlignment="1">
      <alignment horizontal="center" vertical="center"/>
    </xf>
    <xf numFmtId="4" fontId="2" fillId="0" borderId="3" xfId="0" applyNumberFormat="1" applyFont="1" applyBorder="1" applyAlignment="1">
      <alignment horizontal="center" vertical="center" wrapText="1"/>
    </xf>
    <xf numFmtId="14" fontId="2" fillId="0" borderId="10" xfId="33" applyNumberFormat="1" applyFont="1" applyFill="1" applyBorder="1" applyAlignment="1">
      <alignment horizontal="left" vertical="center"/>
    </xf>
    <xf numFmtId="2" fontId="2" fillId="0" borderId="10" xfId="17" applyNumberFormat="1" applyFont="1" applyFill="1" applyBorder="1" applyAlignment="1">
      <alignment horizontal="center" vertical="center" wrapText="1"/>
    </xf>
    <xf numFmtId="4" fontId="25" fillId="0" borderId="10" xfId="0" applyNumberFormat="1" applyFont="1" applyBorder="1" applyAlignment="1">
      <alignment horizontal="center"/>
    </xf>
    <xf numFmtId="0" fontId="23" fillId="0" borderId="17" xfId="0" applyFont="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34" fillId="0" borderId="10" xfId="0" applyFont="1" applyBorder="1" applyAlignment="1">
      <alignment vertical="center" wrapText="1"/>
    </xf>
    <xf numFmtId="0" fontId="34" fillId="0" borderId="12" xfId="0" applyFont="1" applyBorder="1" applyAlignment="1">
      <alignment vertical="center" wrapText="1"/>
    </xf>
    <xf numFmtId="0" fontId="0" fillId="7" borderId="0" xfId="0" applyFill="1" applyAlignment="1">
      <alignment horizontal="center" vertical="center"/>
    </xf>
    <xf numFmtId="0" fontId="0" fillId="7" borderId="0" xfId="0" applyFill="1"/>
    <xf numFmtId="0" fontId="0" fillId="7" borderId="0" xfId="0" applyFill="1" applyAlignment="1">
      <alignment vertical="center"/>
    </xf>
    <xf numFmtId="0" fontId="21" fillId="7" borderId="0" xfId="0" applyFont="1" applyFill="1" applyAlignment="1">
      <alignment vertical="center"/>
    </xf>
    <xf numFmtId="0" fontId="22" fillId="7" borderId="0" xfId="0" applyFont="1" applyFill="1" applyAlignment="1">
      <alignment vertical="center"/>
    </xf>
    <xf numFmtId="0" fontId="9" fillId="7" borderId="0" xfId="0" applyFont="1" applyFill="1" applyAlignment="1">
      <alignment vertical="center"/>
    </xf>
    <xf numFmtId="0" fontId="4" fillId="7" borderId="0" xfId="0" applyFont="1" applyFill="1" applyAlignment="1">
      <alignment vertical="center"/>
    </xf>
    <xf numFmtId="0" fontId="19" fillId="7" borderId="0" xfId="0" applyFont="1" applyFill="1" applyAlignment="1">
      <alignment vertical="center"/>
    </xf>
    <xf numFmtId="4" fontId="22" fillId="7" borderId="0" xfId="0" applyNumberFormat="1" applyFont="1" applyFill="1" applyAlignment="1">
      <alignment vertical="center"/>
    </xf>
    <xf numFmtId="0" fontId="20" fillId="7" borderId="0" xfId="0" applyFont="1" applyFill="1" applyAlignment="1">
      <alignment horizontal="center" vertical="center"/>
    </xf>
    <xf numFmtId="0" fontId="35" fillId="7" borderId="0" xfId="0" applyFont="1" applyFill="1" applyAlignment="1">
      <alignment vertical="center"/>
    </xf>
    <xf numFmtId="0" fontId="19" fillId="7" borderId="0" xfId="0" applyFont="1" applyFill="1" applyAlignment="1">
      <alignment vertical="center" wrapText="1"/>
    </xf>
    <xf numFmtId="0" fontId="37" fillId="0" borderId="0" xfId="0" applyFont="1" applyAlignment="1">
      <alignment vertical="center"/>
    </xf>
    <xf numFmtId="0" fontId="39" fillId="4" borderId="2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3" xfId="0" applyFont="1" applyFill="1" applyBorder="1" applyAlignment="1">
      <alignment vertical="center"/>
    </xf>
    <xf numFmtId="0" fontId="39" fillId="4" borderId="3" xfId="0" applyFont="1" applyFill="1" applyBorder="1" applyAlignment="1">
      <alignment horizontal="right" vertical="center"/>
    </xf>
    <xf numFmtId="10" fontId="39" fillId="4" borderId="3" xfId="17" applyNumberFormat="1" applyFont="1" applyFill="1" applyBorder="1" applyAlignment="1">
      <alignment horizontal="center" vertical="center"/>
    </xf>
    <xf numFmtId="49" fontId="41" fillId="0" borderId="22" xfId="0" applyNumberFormat="1" applyFont="1" applyBorder="1" applyAlignment="1">
      <alignment horizontal="center" vertical="center"/>
    </xf>
    <xf numFmtId="49" fontId="41" fillId="0" borderId="3" xfId="0" applyNumberFormat="1" applyFont="1" applyBorder="1" applyAlignment="1">
      <alignment horizontal="center" vertical="center"/>
    </xf>
    <xf numFmtId="4" fontId="41" fillId="0" borderId="3" xfId="33" applyNumberFormat="1" applyFont="1" applyFill="1" applyBorder="1" applyAlignment="1">
      <alignment horizontal="center" vertical="center"/>
    </xf>
    <xf numFmtId="10" fontId="41" fillId="0" borderId="3" xfId="17" applyNumberFormat="1" applyFont="1" applyFill="1" applyBorder="1" applyAlignment="1">
      <alignment horizontal="center" vertical="center"/>
    </xf>
    <xf numFmtId="170" fontId="41" fillId="0" borderId="3" xfId="33" applyNumberFormat="1" applyFont="1" applyFill="1" applyBorder="1" applyAlignment="1">
      <alignment horizontal="center" vertical="center"/>
    </xf>
    <xf numFmtId="14" fontId="41" fillId="0" borderId="3" xfId="33" applyNumberFormat="1" applyFont="1" applyFill="1" applyBorder="1" applyAlignment="1">
      <alignment horizontal="center" vertical="center"/>
    </xf>
    <xf numFmtId="0" fontId="41" fillId="0" borderId="14" xfId="33" applyNumberFormat="1" applyFont="1" applyFill="1" applyBorder="1" applyAlignment="1">
      <alignment horizontal="center" vertical="center"/>
    </xf>
    <xf numFmtId="0" fontId="32" fillId="0" borderId="22" xfId="0" applyFont="1" applyBorder="1" applyAlignment="1">
      <alignment horizontal="center" vertical="center"/>
    </xf>
    <xf numFmtId="4" fontId="33" fillId="0" borderId="3" xfId="0" applyNumberFormat="1" applyFont="1" applyBorder="1" applyAlignment="1">
      <alignment horizontal="center" vertical="center"/>
    </xf>
    <xf numFmtId="0" fontId="33" fillId="0" borderId="22" xfId="0" applyFont="1" applyBorder="1" applyAlignment="1">
      <alignment horizontal="center" vertical="center"/>
    </xf>
    <xf numFmtId="0" fontId="33" fillId="0" borderId="3" xfId="0" applyFont="1" applyBorder="1" applyAlignment="1">
      <alignment horizontal="center" vertical="center"/>
    </xf>
    <xf numFmtId="0" fontId="39" fillId="4" borderId="3" xfId="0" applyFont="1" applyFill="1" applyBorder="1" applyAlignment="1">
      <alignment vertical="center" wrapText="1"/>
    </xf>
    <xf numFmtId="0" fontId="39" fillId="0" borderId="22" xfId="0" applyFont="1" applyBorder="1" applyAlignment="1">
      <alignment horizontal="center" vertical="center"/>
    </xf>
    <xf numFmtId="0" fontId="39" fillId="0" borderId="3" xfId="0" applyFont="1" applyBorder="1" applyAlignment="1">
      <alignment horizontal="center" vertical="center"/>
    </xf>
    <xf numFmtId="0" fontId="39" fillId="0" borderId="3" xfId="0" applyFont="1" applyBorder="1" applyAlignment="1">
      <alignment horizontal="left" vertical="center"/>
    </xf>
    <xf numFmtId="0" fontId="39" fillId="0" borderId="3" xfId="0" applyFont="1" applyBorder="1" applyAlignment="1">
      <alignment horizontal="right" vertical="center"/>
    </xf>
    <xf numFmtId="4" fontId="39" fillId="0" borderId="3" xfId="0" applyNumberFormat="1" applyFont="1" applyBorder="1" applyAlignment="1">
      <alignment horizontal="center" vertical="center"/>
    </xf>
    <xf numFmtId="10" fontId="39" fillId="0" borderId="3" xfId="17" applyNumberFormat="1" applyFont="1" applyFill="1" applyBorder="1" applyAlignment="1">
      <alignment horizontal="center" vertical="center"/>
    </xf>
    <xf numFmtId="4" fontId="41" fillId="0" borderId="3" xfId="0" applyNumberFormat="1" applyFont="1" applyBorder="1" applyAlignment="1">
      <alignment horizontal="center" vertical="center"/>
    </xf>
    <xf numFmtId="170" fontId="39" fillId="0" borderId="3" xfId="0" applyNumberFormat="1" applyFont="1" applyBorder="1" applyAlignment="1">
      <alignment horizontal="center" vertical="center"/>
    </xf>
    <xf numFmtId="0" fontId="41" fillId="0" borderId="3" xfId="0" applyFont="1" applyBorder="1" applyAlignment="1">
      <alignment horizontal="center" vertical="center"/>
    </xf>
    <xf numFmtId="0" fontId="33" fillId="0" borderId="3" xfId="0" applyFont="1" applyBorder="1" applyAlignment="1">
      <alignment horizontal="justify" vertical="center"/>
    </xf>
    <xf numFmtId="4" fontId="33" fillId="0" borderId="3" xfId="0" applyNumberFormat="1" applyFont="1" applyBorder="1" applyAlignment="1">
      <alignment horizontal="right" vertical="center"/>
    </xf>
    <xf numFmtId="10" fontId="33" fillId="0" borderId="3" xfId="17" applyNumberFormat="1" applyFont="1" applyBorder="1" applyAlignment="1">
      <alignment horizontal="center" vertical="center"/>
    </xf>
    <xf numFmtId="170" fontId="33" fillId="0" borderId="3" xfId="0" applyNumberFormat="1" applyFont="1" applyBorder="1" applyAlignment="1">
      <alignment horizontal="center" vertical="center"/>
    </xf>
    <xf numFmtId="0" fontId="33" fillId="0" borderId="14" xfId="0" applyFont="1" applyBorder="1" applyAlignment="1">
      <alignment horizontal="center" vertical="center"/>
    </xf>
    <xf numFmtId="0" fontId="39" fillId="4" borderId="22"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9" fillId="4" borderId="3" xfId="0" applyFont="1" applyFill="1" applyBorder="1" applyAlignment="1">
      <alignment horizontal="left" vertical="center" wrapText="1"/>
    </xf>
    <xf numFmtId="0" fontId="39" fillId="4" borderId="3" xfId="0" applyFont="1" applyFill="1" applyBorder="1" applyAlignment="1">
      <alignment horizontal="right" vertical="center" wrapText="1"/>
    </xf>
    <xf numFmtId="4" fontId="39" fillId="4" borderId="3" xfId="0" applyNumberFormat="1" applyFont="1" applyFill="1" applyBorder="1" applyAlignment="1">
      <alignment horizontal="center" vertical="center" wrapText="1"/>
    </xf>
    <xf numFmtId="0" fontId="39" fillId="0" borderId="2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3" xfId="0" applyFont="1" applyBorder="1" applyAlignment="1">
      <alignment horizontal="left" vertical="center" wrapText="1"/>
    </xf>
    <xf numFmtId="0" fontId="39" fillId="0" borderId="3" xfId="0" applyFont="1" applyBorder="1" applyAlignment="1">
      <alignment horizontal="right" vertical="center" wrapText="1"/>
    </xf>
    <xf numFmtId="4" fontId="39" fillId="0" borderId="3" xfId="0" applyNumberFormat="1" applyFont="1" applyBorder="1" applyAlignment="1">
      <alignment horizontal="center" vertical="center" wrapText="1"/>
    </xf>
    <xf numFmtId="0" fontId="41" fillId="0" borderId="3" xfId="0" applyFont="1" applyBorder="1" applyAlignment="1">
      <alignment horizontal="justify" vertical="center"/>
    </xf>
    <xf numFmtId="0" fontId="41" fillId="0" borderId="3" xfId="0" applyFont="1" applyBorder="1" applyAlignment="1">
      <alignment horizontal="center" vertical="center" wrapText="1"/>
    </xf>
    <xf numFmtId="4" fontId="41" fillId="0" borderId="3" xfId="0" applyNumberFormat="1" applyFont="1" applyBorder="1" applyAlignment="1">
      <alignment horizontal="right" vertical="center" wrapText="1"/>
    </xf>
    <xf numFmtId="2" fontId="41" fillId="0" borderId="3" xfId="5" applyNumberFormat="1" applyFont="1" applyFill="1" applyBorder="1" applyAlignment="1">
      <alignment horizontal="center" vertical="center"/>
    </xf>
    <xf numFmtId="170" fontId="41" fillId="0" borderId="3" xfId="0" applyNumberFormat="1" applyFont="1" applyBorder="1" applyAlignment="1">
      <alignment horizontal="center" vertical="center"/>
    </xf>
    <xf numFmtId="166" fontId="41" fillId="0" borderId="3" xfId="33" applyNumberFormat="1" applyFont="1" applyFill="1" applyBorder="1" applyAlignment="1">
      <alignment horizontal="center" vertical="center"/>
    </xf>
    <xf numFmtId="0" fontId="41" fillId="0" borderId="14" xfId="0" applyFont="1" applyBorder="1" applyAlignment="1">
      <alignment horizontal="center" vertical="center"/>
    </xf>
    <xf numFmtId="0" fontId="39" fillId="5" borderId="22" xfId="0" applyFont="1" applyFill="1" applyBorder="1" applyAlignment="1">
      <alignment horizontal="center" vertical="center" wrapText="1"/>
    </xf>
    <xf numFmtId="0" fontId="39" fillId="5" borderId="3" xfId="0" applyFont="1" applyFill="1" applyBorder="1" applyAlignment="1">
      <alignment horizontal="center" vertical="center" wrapText="1"/>
    </xf>
    <xf numFmtId="0" fontId="39" fillId="5" borderId="3" xfId="0" applyFont="1" applyFill="1" applyBorder="1" applyAlignment="1">
      <alignment horizontal="left" vertical="center" wrapText="1"/>
    </xf>
    <xf numFmtId="0" fontId="39" fillId="5" borderId="3" xfId="0" applyFont="1" applyFill="1" applyBorder="1" applyAlignment="1">
      <alignment horizontal="right" vertical="center" wrapText="1"/>
    </xf>
    <xf numFmtId="10" fontId="39" fillId="5" borderId="3" xfId="0" applyNumberFormat="1" applyFont="1" applyFill="1" applyBorder="1" applyAlignment="1">
      <alignment horizontal="center" vertical="center" wrapText="1"/>
    </xf>
    <xf numFmtId="0" fontId="32" fillId="0" borderId="22" xfId="0" applyFont="1" applyBorder="1" applyAlignment="1">
      <alignment horizontal="center" vertical="center" wrapText="1"/>
    </xf>
    <xf numFmtId="0" fontId="32" fillId="0" borderId="3" xfId="0" applyFont="1" applyBorder="1" applyAlignment="1">
      <alignment horizontal="center" vertical="center" wrapText="1"/>
    </xf>
    <xf numFmtId="0" fontId="37" fillId="6" borderId="21" xfId="0" applyFont="1" applyFill="1" applyBorder="1" applyAlignment="1">
      <alignment vertical="center"/>
    </xf>
    <xf numFmtId="0" fontId="37" fillId="6" borderId="5" xfId="0" applyFont="1" applyFill="1" applyBorder="1" applyAlignment="1">
      <alignment vertical="center"/>
    </xf>
    <xf numFmtId="4" fontId="41" fillId="6" borderId="5" xfId="0" applyNumberFormat="1" applyFont="1" applyFill="1" applyBorder="1" applyAlignment="1">
      <alignment vertical="center" wrapText="1"/>
    </xf>
    <xf numFmtId="4" fontId="41" fillId="6" borderId="5" xfId="33" applyNumberFormat="1" applyFont="1" applyFill="1" applyBorder="1" applyAlignment="1">
      <alignment horizontal="center" vertical="center" wrapText="1"/>
    </xf>
    <xf numFmtId="0" fontId="41" fillId="6" borderId="22" xfId="0" applyFont="1" applyFill="1" applyBorder="1" applyAlignment="1">
      <alignment horizontal="center" vertical="center"/>
    </xf>
    <xf numFmtId="0" fontId="41" fillId="6" borderId="3" xfId="0" applyFont="1" applyFill="1" applyBorder="1" applyAlignment="1">
      <alignment horizontal="center" vertical="center" wrapText="1"/>
    </xf>
    <xf numFmtId="166" fontId="41" fillId="6" borderId="3" xfId="33" quotePrefix="1" applyNumberFormat="1" applyFont="1" applyFill="1" applyBorder="1" applyAlignment="1">
      <alignment vertical="center"/>
    </xf>
    <xf numFmtId="166" fontId="41" fillId="6" borderId="3" xfId="33" quotePrefix="1" applyNumberFormat="1" applyFont="1" applyFill="1" applyBorder="1" applyAlignment="1">
      <alignment horizontal="center" vertical="center"/>
    </xf>
    <xf numFmtId="4" fontId="41" fillId="6" borderId="3" xfId="0" applyNumberFormat="1" applyFont="1" applyFill="1" applyBorder="1" applyAlignment="1">
      <alignment horizontal="center" vertical="center" wrapText="1"/>
    </xf>
    <xf numFmtId="4" fontId="41" fillId="6" borderId="3" xfId="33" applyNumberFormat="1" applyFont="1" applyFill="1" applyBorder="1" applyAlignment="1">
      <alignment horizontal="center" vertical="center" wrapText="1"/>
    </xf>
    <xf numFmtId="10" fontId="41" fillId="6" borderId="3" xfId="17" applyNumberFormat="1" applyFont="1" applyFill="1" applyBorder="1" applyAlignment="1">
      <alignment horizontal="center" vertical="center" wrapText="1"/>
    </xf>
    <xf numFmtId="170" fontId="41" fillId="6" borderId="3" xfId="33" applyNumberFormat="1" applyFont="1" applyFill="1" applyBorder="1" applyAlignment="1">
      <alignment horizontal="center" vertical="center"/>
    </xf>
    <xf numFmtId="0" fontId="41" fillId="0" borderId="0" xfId="0" applyFont="1" applyAlignment="1">
      <alignment vertical="center"/>
    </xf>
    <xf numFmtId="0" fontId="33" fillId="0" borderId="0" xfId="0" applyFont="1" applyAlignment="1">
      <alignment vertical="center"/>
    </xf>
    <xf numFmtId="0" fontId="38" fillId="0" borderId="0" xfId="0" applyFont="1" applyAlignment="1">
      <alignment vertical="center"/>
    </xf>
    <xf numFmtId="0" fontId="37" fillId="0" borderId="0" xfId="0" applyFont="1" applyAlignment="1">
      <alignment horizontal="center" vertical="center"/>
    </xf>
    <xf numFmtId="4" fontId="37" fillId="0" borderId="0" xfId="0" applyNumberFormat="1" applyFont="1" applyAlignment="1">
      <alignment horizontal="right" vertical="center"/>
    </xf>
    <xf numFmtId="4" fontId="37" fillId="0" borderId="0" xfId="0" applyNumberFormat="1" applyFont="1" applyAlignment="1">
      <alignment horizontal="center" vertical="center"/>
    </xf>
    <xf numFmtId="170" fontId="37" fillId="0" borderId="0" xfId="0" applyNumberFormat="1" applyFont="1" applyAlignment="1">
      <alignment horizontal="center" vertical="center"/>
    </xf>
    <xf numFmtId="10" fontId="41" fillId="0" borderId="0" xfId="17" applyNumberFormat="1" applyFont="1" applyAlignment="1">
      <alignment horizontal="center" vertical="center"/>
    </xf>
    <xf numFmtId="170" fontId="37" fillId="0" borderId="0" xfId="0" applyNumberFormat="1" applyFont="1" applyAlignment="1">
      <alignment horizontal="right" vertical="center"/>
    </xf>
    <xf numFmtId="0" fontId="44" fillId="6" borderId="19" xfId="0" applyFont="1" applyFill="1" applyBorder="1" applyAlignment="1">
      <alignment horizontal="left" vertical="center"/>
    </xf>
    <xf numFmtId="0" fontId="44" fillId="6" borderId="4" xfId="0" applyFont="1" applyFill="1" applyBorder="1" applyAlignment="1">
      <alignment horizontal="left" vertical="center"/>
    </xf>
    <xf numFmtId="165" fontId="41" fillId="0" borderId="3" xfId="5" applyFont="1" applyFill="1" applyBorder="1" applyAlignment="1">
      <alignment horizontal="center" vertical="center"/>
    </xf>
    <xf numFmtId="165" fontId="39" fillId="4" borderId="3" xfId="5" applyFont="1" applyFill="1" applyBorder="1" applyAlignment="1">
      <alignment horizontal="center" vertical="center"/>
    </xf>
    <xf numFmtId="0" fontId="49" fillId="6" borderId="20" xfId="0" applyFont="1" applyFill="1" applyBorder="1" applyAlignment="1">
      <alignment horizontal="left" vertical="center"/>
    </xf>
    <xf numFmtId="0" fontId="41" fillId="4" borderId="14" xfId="0" applyFont="1" applyFill="1" applyBorder="1" applyAlignment="1">
      <alignment vertical="center"/>
    </xf>
    <xf numFmtId="0" fontId="41" fillId="4" borderId="14" xfId="0" applyFont="1" applyFill="1" applyBorder="1" applyAlignment="1">
      <alignment horizontal="center" vertical="center" wrapText="1"/>
    </xf>
    <xf numFmtId="0" fontId="41" fillId="0" borderId="14" xfId="0" applyFont="1" applyBorder="1" applyAlignment="1">
      <alignment horizontal="center" vertical="center" wrapText="1"/>
    </xf>
    <xf numFmtId="0" fontId="41" fillId="5" borderId="14" xfId="0" applyFont="1" applyFill="1" applyBorder="1" applyAlignment="1">
      <alignment horizontal="center" vertical="center" wrapText="1"/>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7" fillId="0" borderId="38" xfId="0" applyFont="1" applyBorder="1" applyAlignment="1">
      <alignment horizontal="center" vertical="center"/>
    </xf>
    <xf numFmtId="4" fontId="37" fillId="0" borderId="38" xfId="0" applyNumberFormat="1" applyFont="1" applyBorder="1" applyAlignment="1">
      <alignment horizontal="right" vertical="center"/>
    </xf>
    <xf numFmtId="4" fontId="37" fillId="0" borderId="38" xfId="0" applyNumberFormat="1" applyFont="1" applyBorder="1" applyAlignment="1">
      <alignment horizontal="center" vertical="center"/>
    </xf>
    <xf numFmtId="10" fontId="41" fillId="0" borderId="38" xfId="17" applyNumberFormat="1" applyFont="1" applyBorder="1" applyAlignment="1">
      <alignment horizontal="center" vertical="center"/>
    </xf>
    <xf numFmtId="170" fontId="37" fillId="0" borderId="38" xfId="0" applyNumberFormat="1" applyFont="1" applyBorder="1" applyAlignment="1">
      <alignment horizontal="center" vertical="center"/>
    </xf>
    <xf numFmtId="0" fontId="37" fillId="0" borderId="39" xfId="0" applyFont="1" applyBorder="1" applyAlignment="1">
      <alignment horizontal="center" vertical="center"/>
    </xf>
    <xf numFmtId="0" fontId="38" fillId="0" borderId="38" xfId="0" applyFont="1" applyBorder="1" applyAlignment="1">
      <alignment vertical="center"/>
    </xf>
    <xf numFmtId="165" fontId="39" fillId="0" borderId="3" xfId="5" applyFont="1" applyFill="1" applyBorder="1" applyAlignment="1">
      <alignment horizontal="center" vertical="center"/>
    </xf>
    <xf numFmtId="165" fontId="33" fillId="0" borderId="3" xfId="5" applyFont="1" applyFill="1" applyBorder="1" applyAlignment="1">
      <alignment horizontal="center" vertical="center"/>
    </xf>
    <xf numFmtId="165" fontId="33" fillId="0" borderId="3" xfId="5" applyFont="1" applyBorder="1" applyAlignment="1">
      <alignment horizontal="center" vertical="center"/>
    </xf>
    <xf numFmtId="165" fontId="39" fillId="4" borderId="3" xfId="5" applyFont="1" applyFill="1" applyBorder="1" applyAlignment="1">
      <alignment horizontal="center" vertical="center" wrapText="1"/>
    </xf>
    <xf numFmtId="165" fontId="39" fillId="0" borderId="3" xfId="5" applyFont="1" applyFill="1" applyBorder="1" applyAlignment="1">
      <alignment horizontal="center" vertical="center" wrapText="1"/>
    </xf>
    <xf numFmtId="165" fontId="39" fillId="5" borderId="3" xfId="5" applyFont="1" applyFill="1" applyBorder="1" applyAlignment="1">
      <alignment horizontal="center" vertical="center" wrapText="1"/>
    </xf>
    <xf numFmtId="165" fontId="33" fillId="0" borderId="24" xfId="5" applyFont="1" applyBorder="1" applyAlignment="1">
      <alignment horizontal="center" vertical="center"/>
    </xf>
    <xf numFmtId="165" fontId="37" fillId="0" borderId="38" xfId="5" applyFont="1" applyBorder="1" applyAlignment="1">
      <alignment horizontal="center" vertical="center"/>
    </xf>
    <xf numFmtId="0" fontId="41" fillId="9" borderId="35" xfId="0" applyFont="1" applyFill="1" applyBorder="1" applyAlignment="1">
      <alignment horizontal="center" vertical="center"/>
    </xf>
    <xf numFmtId="0" fontId="41" fillId="9" borderId="36" xfId="0" applyFont="1" applyFill="1" applyBorder="1" applyAlignment="1">
      <alignment horizontal="center" vertical="center" wrapText="1"/>
    </xf>
    <xf numFmtId="166" fontId="41" fillId="9" borderId="36" xfId="33" quotePrefix="1" applyNumberFormat="1" applyFont="1" applyFill="1" applyBorder="1" applyAlignment="1">
      <alignment vertical="center"/>
    </xf>
    <xf numFmtId="166" fontId="41" fillId="9" borderId="36" xfId="33" quotePrefix="1" applyNumberFormat="1" applyFont="1" applyFill="1" applyBorder="1" applyAlignment="1">
      <alignment horizontal="center" vertical="center"/>
    </xf>
    <xf numFmtId="4" fontId="41" fillId="9" borderId="36" xfId="0" applyNumberFormat="1" applyFont="1" applyFill="1" applyBorder="1" applyAlignment="1">
      <alignment horizontal="center" vertical="center" wrapText="1"/>
    </xf>
    <xf numFmtId="4" fontId="41" fillId="9" borderId="36" xfId="33" applyNumberFormat="1" applyFont="1" applyFill="1" applyBorder="1" applyAlignment="1">
      <alignment horizontal="center" vertical="center" wrapText="1"/>
    </xf>
    <xf numFmtId="10" fontId="41" fillId="9" borderId="36" xfId="17" applyNumberFormat="1" applyFont="1" applyFill="1" applyBorder="1" applyAlignment="1">
      <alignment horizontal="center" vertical="center" wrapText="1"/>
    </xf>
    <xf numFmtId="170" fontId="41" fillId="9" borderId="36" xfId="33" applyNumberFormat="1" applyFont="1" applyFill="1" applyBorder="1" applyAlignment="1">
      <alignment horizontal="center" vertical="center"/>
    </xf>
    <xf numFmtId="166" fontId="41" fillId="9" borderId="36" xfId="33" applyNumberFormat="1" applyFont="1" applyFill="1" applyBorder="1" applyAlignment="1">
      <alignment horizontal="center" vertical="center"/>
    </xf>
    <xf numFmtId="166" fontId="41" fillId="9" borderId="40" xfId="33" applyNumberFormat="1" applyFont="1" applyFill="1" applyBorder="1" applyAlignment="1">
      <alignment horizontal="center" vertical="center"/>
    </xf>
    <xf numFmtId="0" fontId="39" fillId="4" borderId="41" xfId="0" applyFont="1" applyFill="1" applyBorder="1" applyAlignment="1">
      <alignment horizontal="center" vertical="center"/>
    </xf>
    <xf numFmtId="0" fontId="39" fillId="4" borderId="42" xfId="0" applyFont="1" applyFill="1" applyBorder="1" applyAlignment="1">
      <alignment horizontal="center" vertical="center"/>
    </xf>
    <xf numFmtId="0" fontId="39" fillId="4" borderId="42" xfId="0" applyFont="1" applyFill="1" applyBorder="1" applyAlignment="1">
      <alignment vertical="center"/>
    </xf>
    <xf numFmtId="0" fontId="39" fillId="4" borderId="42" xfId="0" applyFont="1" applyFill="1" applyBorder="1" applyAlignment="1">
      <alignment horizontal="right" vertical="center"/>
    </xf>
    <xf numFmtId="165" fontId="39" fillId="4" borderId="42" xfId="5" applyFont="1" applyFill="1" applyBorder="1" applyAlignment="1">
      <alignment horizontal="center" vertical="center"/>
    </xf>
    <xf numFmtId="10" fontId="39" fillId="4" borderId="42" xfId="17" applyNumberFormat="1" applyFont="1" applyFill="1" applyBorder="1" applyAlignment="1">
      <alignment horizontal="center" vertical="center"/>
    </xf>
    <xf numFmtId="0" fontId="41" fillId="4" borderId="43" xfId="0" applyFont="1" applyFill="1" applyBorder="1" applyAlignment="1">
      <alignment vertical="center"/>
    </xf>
    <xf numFmtId="166" fontId="39" fillId="0" borderId="3" xfId="33" quotePrefix="1" applyNumberFormat="1" applyFont="1" applyFill="1" applyBorder="1" applyAlignment="1">
      <alignment horizontal="left" vertical="center" wrapText="1"/>
    </xf>
    <xf numFmtId="166" fontId="39" fillId="0" borderId="3" xfId="33" quotePrefix="1" applyNumberFormat="1" applyFont="1" applyFill="1" applyBorder="1" applyAlignment="1">
      <alignment horizontal="center" vertical="center" wrapText="1"/>
    </xf>
    <xf numFmtId="4" fontId="39" fillId="0" borderId="3" xfId="33" applyNumberFormat="1" applyFont="1" applyFill="1" applyBorder="1" applyAlignment="1">
      <alignment horizontal="center" vertical="center"/>
    </xf>
    <xf numFmtId="170" fontId="39" fillId="0" borderId="3" xfId="33" applyNumberFormat="1" applyFont="1" applyFill="1" applyBorder="1" applyAlignment="1">
      <alignment horizontal="center" vertical="center"/>
    </xf>
    <xf numFmtId="14" fontId="39" fillId="0" borderId="3" xfId="33" applyNumberFormat="1" applyFont="1" applyFill="1" applyBorder="1" applyAlignment="1">
      <alignment horizontal="center" vertical="center"/>
    </xf>
    <xf numFmtId="166" fontId="41" fillId="0" borderId="3" xfId="33" applyNumberFormat="1" applyFont="1" applyFill="1" applyBorder="1" applyAlignment="1">
      <alignment horizontal="left" vertical="center" wrapText="1"/>
    </xf>
    <xf numFmtId="166" fontId="41" fillId="0" borderId="3" xfId="33" applyNumberFormat="1" applyFont="1" applyFill="1" applyBorder="1" applyAlignment="1">
      <alignment horizontal="center" vertical="center" wrapText="1"/>
    </xf>
    <xf numFmtId="165" fontId="41" fillId="6" borderId="3" xfId="5" applyFont="1" applyFill="1" applyBorder="1" applyAlignment="1">
      <alignment horizontal="center" vertical="center"/>
    </xf>
    <xf numFmtId="170" fontId="48" fillId="0" borderId="3" xfId="33" applyNumberFormat="1" applyFont="1" applyFill="1" applyBorder="1" applyAlignment="1">
      <alignment horizontal="center" vertical="center"/>
    </xf>
    <xf numFmtId="14" fontId="48" fillId="0" borderId="3" xfId="33" applyNumberFormat="1" applyFont="1" applyFill="1" applyBorder="1" applyAlignment="1">
      <alignment horizontal="center" vertical="center"/>
    </xf>
    <xf numFmtId="14" fontId="48" fillId="0" borderId="3" xfId="33" applyNumberFormat="1" applyFont="1" applyFill="1" applyBorder="1" applyAlignment="1">
      <alignment horizontal="left" vertical="center"/>
    </xf>
    <xf numFmtId="0" fontId="37" fillId="0" borderId="14" xfId="0" applyFont="1" applyBorder="1" applyAlignment="1">
      <alignment horizontal="center" vertical="center"/>
    </xf>
    <xf numFmtId="0" fontId="37" fillId="0" borderId="3" xfId="0" applyFont="1" applyBorder="1" applyAlignment="1">
      <alignment horizontal="justify" vertical="center" wrapText="1"/>
    </xf>
    <xf numFmtId="0" fontId="37" fillId="0" borderId="3" xfId="0" applyFont="1" applyBorder="1" applyAlignment="1">
      <alignment horizontal="center" vertical="center" wrapText="1"/>
    </xf>
    <xf numFmtId="4" fontId="41" fillId="0" borderId="3" xfId="0" applyNumberFormat="1" applyFont="1" applyBorder="1" applyAlignment="1">
      <alignment horizontal="center" vertical="center" wrapText="1"/>
    </xf>
    <xf numFmtId="4" fontId="37" fillId="0" borderId="3" xfId="0" applyNumberFormat="1" applyFont="1" applyBorder="1" applyAlignment="1">
      <alignment horizontal="center" vertical="center"/>
    </xf>
    <xf numFmtId="165" fontId="37" fillId="0" borderId="3" xfId="5" applyFont="1" applyFill="1" applyBorder="1" applyAlignment="1">
      <alignment horizontal="center" vertical="center"/>
    </xf>
    <xf numFmtId="165" fontId="37" fillId="0" borderId="3" xfId="5" applyFont="1" applyBorder="1" applyAlignment="1">
      <alignment horizontal="center" vertical="center"/>
    </xf>
    <xf numFmtId="10" fontId="37" fillId="0" borderId="3" xfId="17" applyNumberFormat="1" applyFont="1" applyBorder="1" applyAlignment="1">
      <alignment horizontal="center" vertical="center"/>
    </xf>
    <xf numFmtId="0" fontId="42" fillId="0" borderId="3" xfId="0" applyFont="1" applyBorder="1" applyAlignment="1">
      <alignment vertical="center" wrapText="1"/>
    </xf>
    <xf numFmtId="165" fontId="41" fillId="0" borderId="3" xfId="5" applyFont="1" applyFill="1" applyBorder="1" applyAlignment="1">
      <alignment horizontal="center" vertical="center" wrapText="1"/>
    </xf>
    <xf numFmtId="10" fontId="39" fillId="0" borderId="3" xfId="0" applyNumberFormat="1" applyFont="1" applyBorder="1" applyAlignment="1">
      <alignment horizontal="center" vertical="center" wrapText="1"/>
    </xf>
    <xf numFmtId="4" fontId="41" fillId="0" borderId="3" xfId="5" applyNumberFormat="1" applyFont="1" applyFill="1" applyBorder="1" applyAlignment="1">
      <alignment horizontal="center" vertical="center"/>
    </xf>
    <xf numFmtId="0" fontId="33" fillId="0" borderId="0" xfId="0" applyFont="1" applyAlignment="1">
      <alignment vertical="center" wrapText="1"/>
    </xf>
    <xf numFmtId="0" fontId="41" fillId="0" borderId="22" xfId="0" applyFont="1" applyBorder="1" applyAlignment="1">
      <alignment horizontal="center" vertical="center"/>
    </xf>
    <xf numFmtId="0" fontId="41" fillId="0" borderId="0" xfId="0" applyFont="1" applyAlignment="1">
      <alignment vertical="center" wrapText="1"/>
    </xf>
    <xf numFmtId="0" fontId="41" fillId="0" borderId="14" xfId="33" applyNumberFormat="1" applyFont="1" applyFill="1" applyBorder="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vertical="center" wrapText="1"/>
    </xf>
    <xf numFmtId="43" fontId="46" fillId="0" borderId="0" xfId="0" applyNumberFormat="1" applyFont="1" applyAlignment="1">
      <alignment vertical="center" wrapText="1"/>
    </xf>
    <xf numFmtId="43" fontId="46" fillId="0" borderId="0" xfId="0" quotePrefix="1" applyNumberFormat="1" applyFont="1" applyAlignment="1">
      <alignment vertical="center" wrapText="1"/>
    </xf>
    <xf numFmtId="4" fontId="46" fillId="0" borderId="0" xfId="0" applyNumberFormat="1" applyFont="1" applyAlignment="1">
      <alignment vertical="center" wrapText="1"/>
    </xf>
    <xf numFmtId="0" fontId="38" fillId="0" borderId="0" xfId="0" applyFont="1" applyAlignment="1">
      <alignment vertical="center" wrapText="1"/>
    </xf>
    <xf numFmtId="0" fontId="47" fillId="0" borderId="0" xfId="0" applyFont="1" applyAlignment="1">
      <alignment horizontal="center" vertical="center" wrapText="1"/>
    </xf>
    <xf numFmtId="0" fontId="38" fillId="8" borderId="0" xfId="0" applyFont="1" applyFill="1" applyBorder="1" applyAlignment="1">
      <alignment horizontal="center" vertical="center"/>
    </xf>
    <xf numFmtId="0" fontId="37" fillId="8" borderId="0" xfId="0" applyFont="1" applyFill="1" applyBorder="1" applyAlignment="1">
      <alignment horizontal="right"/>
    </xf>
    <xf numFmtId="171" fontId="40" fillId="8" borderId="0" xfId="2" applyNumberFormat="1" applyFont="1" applyFill="1" applyBorder="1" applyAlignment="1">
      <alignment horizontal="left"/>
    </xf>
    <xf numFmtId="165" fontId="40" fillId="8" borderId="0" xfId="2" applyNumberFormat="1" applyFont="1" applyFill="1" applyBorder="1" applyAlignment="1">
      <alignment horizontal="left"/>
    </xf>
    <xf numFmtId="0" fontId="37" fillId="8" borderId="0" xfId="0" applyFont="1" applyFill="1" applyAlignment="1">
      <alignment horizontal="center" vertical="center"/>
    </xf>
    <xf numFmtId="0" fontId="37" fillId="8" borderId="0" xfId="0" applyFont="1" applyFill="1" applyAlignment="1">
      <alignment vertical="center"/>
    </xf>
    <xf numFmtId="4" fontId="37" fillId="8" borderId="0" xfId="0" applyNumberFormat="1" applyFont="1" applyFill="1" applyAlignment="1">
      <alignment horizontal="right" vertical="center"/>
    </xf>
    <xf numFmtId="4" fontId="37" fillId="8" borderId="0" xfId="0" applyNumberFormat="1" applyFont="1" applyFill="1" applyAlignment="1">
      <alignment horizontal="center" vertical="center"/>
    </xf>
    <xf numFmtId="10" fontId="41" fillId="8" borderId="0" xfId="17" applyNumberFormat="1" applyFont="1" applyFill="1" applyAlignment="1">
      <alignment horizontal="center" vertical="center"/>
    </xf>
    <xf numFmtId="170" fontId="37" fillId="8" borderId="0" xfId="0" applyNumberFormat="1" applyFont="1" applyFill="1" applyAlignment="1">
      <alignment horizontal="right" vertical="center"/>
    </xf>
    <xf numFmtId="170" fontId="37" fillId="8" borderId="0" xfId="0" applyNumberFormat="1" applyFont="1" applyFill="1" applyAlignment="1">
      <alignment horizontal="center" vertical="center"/>
    </xf>
    <xf numFmtId="0" fontId="46" fillId="8" borderId="0" xfId="0" applyFont="1" applyFill="1" applyAlignment="1">
      <alignment horizontal="center" vertical="center" wrapText="1"/>
    </xf>
    <xf numFmtId="171" fontId="37" fillId="8" borderId="0" xfId="0" applyNumberFormat="1" applyFont="1" applyFill="1" applyAlignment="1">
      <alignment vertical="center"/>
    </xf>
    <xf numFmtId="0" fontId="37" fillId="8" borderId="0" xfId="0" applyFont="1" applyFill="1"/>
    <xf numFmtId="0" fontId="46" fillId="8" borderId="0" xfId="0" applyFont="1" applyFill="1" applyAlignment="1">
      <alignment wrapText="1"/>
    </xf>
    <xf numFmtId="166" fontId="39" fillId="8" borderId="0" xfId="33" applyNumberFormat="1" applyFont="1" applyFill="1" applyBorder="1" applyAlignment="1">
      <alignment vertical="center"/>
    </xf>
    <xf numFmtId="0" fontId="37" fillId="8" borderId="0" xfId="0" applyFont="1" applyFill="1" applyAlignment="1">
      <alignment horizontal="right"/>
    </xf>
    <xf numFmtId="172" fontId="38" fillId="8" borderId="0" xfId="0" applyNumberFormat="1" applyFont="1" applyFill="1" applyAlignment="1">
      <alignment horizontal="center"/>
    </xf>
    <xf numFmtId="14" fontId="37" fillId="8" borderId="0" xfId="0" applyNumberFormat="1" applyFont="1" applyFill="1" applyAlignment="1">
      <alignment horizontal="center"/>
    </xf>
    <xf numFmtId="0" fontId="46" fillId="8" borderId="0" xfId="0" applyFont="1" applyFill="1" applyAlignment="1">
      <alignment vertical="center" wrapText="1"/>
    </xf>
    <xf numFmtId="10" fontId="39" fillId="8" borderId="0" xfId="17" applyNumberFormat="1" applyFont="1" applyFill="1" applyBorder="1" applyAlignment="1">
      <alignment horizontal="center"/>
    </xf>
    <xf numFmtId="10" fontId="37" fillId="8" borderId="0" xfId="17" applyNumberFormat="1" applyFont="1" applyFill="1" applyBorder="1" applyAlignment="1">
      <alignment horizontal="center"/>
    </xf>
    <xf numFmtId="43" fontId="37" fillId="8" borderId="0" xfId="33" applyFont="1" applyFill="1" applyBorder="1" applyAlignment="1">
      <alignment vertical="center" wrapText="1"/>
    </xf>
    <xf numFmtId="43" fontId="37" fillId="8" borderId="0" xfId="33" applyFont="1" applyFill="1" applyBorder="1" applyAlignment="1">
      <alignment vertical="center"/>
    </xf>
    <xf numFmtId="0" fontId="37" fillId="8" borderId="0" xfId="0" applyFont="1" applyFill="1" applyAlignment="1">
      <alignment horizontal="right" vertical="center"/>
    </xf>
    <xf numFmtId="0" fontId="50" fillId="8" borderId="0" xfId="0" applyFont="1" applyFill="1" applyAlignment="1">
      <alignment vertical="center"/>
    </xf>
    <xf numFmtId="10" fontId="39" fillId="8" borderId="0" xfId="17" applyNumberFormat="1" applyFont="1" applyFill="1" applyBorder="1" applyAlignment="1">
      <alignment horizontal="center" vertical="center"/>
    </xf>
    <xf numFmtId="0" fontId="38" fillId="8" borderId="0" xfId="0" applyFont="1" applyFill="1" applyAlignment="1">
      <alignment horizontal="center" vertical="center"/>
    </xf>
    <xf numFmtId="166" fontId="39" fillId="8" borderId="0" xfId="33" applyNumberFormat="1" applyFont="1" applyFill="1" applyBorder="1" applyAlignment="1">
      <alignment horizontal="center" vertical="center"/>
    </xf>
    <xf numFmtId="0" fontId="31" fillId="0" borderId="6" xfId="0" applyFont="1" applyBorder="1" applyAlignment="1">
      <alignment horizontal="center"/>
    </xf>
    <xf numFmtId="0" fontId="31" fillId="0" borderId="7" xfId="0" applyFont="1" applyBorder="1" applyAlignment="1">
      <alignment horizontal="center"/>
    </xf>
    <xf numFmtId="0" fontId="31" fillId="0" borderId="26" xfId="0" applyFont="1" applyBorder="1" applyAlignment="1">
      <alignment horizontal="center"/>
    </xf>
    <xf numFmtId="0" fontId="31" fillId="0" borderId="27" xfId="0" applyFont="1" applyBorder="1" applyAlignment="1">
      <alignment horizontal="center"/>
    </xf>
    <xf numFmtId="166" fontId="9" fillId="6" borderId="5" xfId="33" applyNumberFormat="1" applyFont="1" applyFill="1" applyBorder="1" applyAlignment="1">
      <alignment horizontal="center" vertical="center"/>
    </xf>
    <xf numFmtId="166" fontId="9" fillId="6" borderId="28" xfId="33" applyNumberFormat="1" applyFont="1" applyFill="1" applyBorder="1" applyAlignment="1">
      <alignment horizontal="center" vertical="center"/>
    </xf>
    <xf numFmtId="166" fontId="9" fillId="6" borderId="3" xfId="33" applyNumberFormat="1" applyFont="1" applyFill="1" applyBorder="1" applyAlignment="1">
      <alignment horizontal="center" vertical="center"/>
    </xf>
    <xf numFmtId="166" fontId="9" fillId="6" borderId="14" xfId="33" applyNumberFormat="1" applyFont="1" applyFill="1" applyBorder="1" applyAlignment="1">
      <alignment horizontal="center" vertical="center"/>
    </xf>
    <xf numFmtId="0" fontId="36" fillId="0" borderId="0" xfId="0" applyFont="1" applyAlignment="1">
      <alignment horizontal="center" vertical="center"/>
    </xf>
    <xf numFmtId="0" fontId="31" fillId="0" borderId="29" xfId="0" applyFont="1" applyBorder="1" applyAlignment="1">
      <alignment horizontal="center"/>
    </xf>
    <xf numFmtId="0" fontId="31" fillId="0" borderId="30" xfId="0" applyFont="1" applyBorder="1" applyAlignment="1">
      <alignment horizontal="center"/>
    </xf>
    <xf numFmtId="0" fontId="25" fillId="0" borderId="0" xfId="0" applyFont="1" applyAlignment="1"/>
    <xf numFmtId="0" fontId="13" fillId="8" borderId="31" xfId="0" applyFont="1" applyFill="1" applyBorder="1" applyAlignment="1">
      <alignment horizontal="center" vertical="center" wrapText="1"/>
    </xf>
    <xf numFmtId="0" fontId="26" fillId="8" borderId="32" xfId="0" applyFont="1" applyFill="1" applyBorder="1" applyAlignment="1">
      <alignment horizontal="center" vertical="center" wrapText="1"/>
    </xf>
    <xf numFmtId="0" fontId="26" fillId="8" borderId="33" xfId="0" applyFont="1" applyFill="1" applyBorder="1" applyAlignment="1">
      <alignment horizontal="center" vertical="center" wrapText="1"/>
    </xf>
    <xf numFmtId="166" fontId="1" fillId="0" borderId="0" xfId="33" applyNumberFormat="1" applyFont="1" applyFill="1" applyBorder="1" applyAlignment="1">
      <alignment horizontal="center" vertical="center"/>
    </xf>
    <xf numFmtId="0" fontId="33" fillId="0" borderId="0" xfId="0" applyFont="1" applyAlignment="1">
      <alignment horizontal="center" vertical="center"/>
    </xf>
    <xf numFmtId="166" fontId="41" fillId="6" borderId="17" xfId="33" applyNumberFormat="1" applyFont="1" applyFill="1" applyBorder="1" applyAlignment="1">
      <alignment horizontal="center" vertical="center"/>
    </xf>
    <xf numFmtId="166" fontId="41" fillId="6" borderId="15" xfId="33" applyNumberFormat="1" applyFont="1" applyFill="1" applyBorder="1" applyAlignment="1">
      <alignment horizontal="center" vertical="center"/>
    </xf>
    <xf numFmtId="0" fontId="38" fillId="8" borderId="0" xfId="0" applyFont="1" applyFill="1" applyAlignment="1">
      <alignment horizontal="center" vertical="center"/>
    </xf>
    <xf numFmtId="0" fontId="33" fillId="8" borderId="0" xfId="0" applyFont="1" applyFill="1" applyAlignment="1">
      <alignment horizontal="center" vertical="center"/>
    </xf>
    <xf numFmtId="0" fontId="38" fillId="8" borderId="0" xfId="0" applyFont="1" applyFill="1" applyBorder="1" applyAlignment="1">
      <alignment horizontal="center"/>
    </xf>
    <xf numFmtId="0" fontId="37" fillId="8" borderId="0" xfId="0" applyFont="1" applyFill="1" applyAlignment="1"/>
    <xf numFmtId="4" fontId="41" fillId="6" borderId="17" xfId="0" applyNumberFormat="1" applyFont="1" applyFill="1" applyBorder="1" applyAlignment="1">
      <alignment horizontal="center" vertical="center" wrapText="1"/>
    </xf>
    <xf numFmtId="4" fontId="41" fillId="6" borderId="16" xfId="0" applyNumberFormat="1" applyFont="1" applyFill="1" applyBorder="1" applyAlignment="1">
      <alignment horizontal="center" vertical="center" wrapText="1"/>
    </xf>
    <xf numFmtId="4" fontId="41" fillId="6" borderId="34" xfId="0" applyNumberFormat="1" applyFont="1" applyFill="1" applyBorder="1" applyAlignment="1">
      <alignment horizontal="center" vertical="center" wrapText="1"/>
    </xf>
    <xf numFmtId="166" fontId="39" fillId="8" borderId="55" xfId="33" applyNumberFormat="1" applyFont="1" applyFill="1" applyBorder="1" applyAlignment="1">
      <alignment horizontal="center" vertical="center"/>
    </xf>
    <xf numFmtId="0" fontId="16" fillId="8" borderId="31" xfId="0" applyFont="1" applyFill="1" applyBorder="1" applyAlignment="1">
      <alignment horizontal="center" vertical="center" wrapText="1"/>
    </xf>
    <xf numFmtId="0" fontId="16" fillId="8" borderId="32" xfId="0" applyFont="1" applyFill="1" applyBorder="1" applyAlignment="1">
      <alignment horizontal="center" vertical="center" wrapText="1"/>
    </xf>
    <xf numFmtId="0" fontId="16" fillId="8" borderId="33" xfId="0" applyFont="1" applyFill="1" applyBorder="1" applyAlignment="1">
      <alignment horizontal="center" vertical="center" wrapText="1"/>
    </xf>
    <xf numFmtId="166" fontId="41" fillId="6" borderId="16" xfId="33" applyNumberFormat="1" applyFont="1" applyFill="1" applyBorder="1" applyAlignment="1">
      <alignment horizontal="center" vertical="center"/>
    </xf>
  </cellXfs>
  <cellStyles count="673">
    <cellStyle name="12" xfId="1" xr:uid="{00000000-0005-0000-0000-000000000000}"/>
    <cellStyle name="20% - Accent1" xfId="43" xr:uid="{00000000-0005-0000-0000-000001000000}"/>
    <cellStyle name="20% - Accent1 2" xfId="44" xr:uid="{00000000-0005-0000-0000-000002000000}"/>
    <cellStyle name="20% - Accent2" xfId="45" xr:uid="{00000000-0005-0000-0000-000003000000}"/>
    <cellStyle name="20% - Accent2 2" xfId="46" xr:uid="{00000000-0005-0000-0000-000004000000}"/>
    <cellStyle name="20% - Accent3" xfId="47" xr:uid="{00000000-0005-0000-0000-000005000000}"/>
    <cellStyle name="20% - Accent3 2" xfId="48" xr:uid="{00000000-0005-0000-0000-000006000000}"/>
    <cellStyle name="20% - Accent4" xfId="49" xr:uid="{00000000-0005-0000-0000-000007000000}"/>
    <cellStyle name="20% - Accent4 2" xfId="50" xr:uid="{00000000-0005-0000-0000-000008000000}"/>
    <cellStyle name="20% - Accent5" xfId="51" xr:uid="{00000000-0005-0000-0000-000009000000}"/>
    <cellStyle name="20% - Accent6" xfId="52" xr:uid="{00000000-0005-0000-0000-00000A000000}"/>
    <cellStyle name="20% - Accent6 2" xfId="53" xr:uid="{00000000-0005-0000-0000-00000B000000}"/>
    <cellStyle name="20% - Ênfase1 2" xfId="54" xr:uid="{00000000-0005-0000-0000-00000C000000}"/>
    <cellStyle name="20% - Ênfase1 2 2" xfId="55" xr:uid="{00000000-0005-0000-0000-00000D000000}"/>
    <cellStyle name="20% - Ênfase1 2 2 2" xfId="56" xr:uid="{00000000-0005-0000-0000-00000E000000}"/>
    <cellStyle name="20% - Ênfase1 2 2 3" xfId="57" xr:uid="{00000000-0005-0000-0000-00000F000000}"/>
    <cellStyle name="20% - Ênfase1 2 2 4" xfId="58" xr:uid="{00000000-0005-0000-0000-000010000000}"/>
    <cellStyle name="20% - Ênfase1 2 2 5" xfId="59" xr:uid="{00000000-0005-0000-0000-000011000000}"/>
    <cellStyle name="20% - Ênfase1 2 3" xfId="60" xr:uid="{00000000-0005-0000-0000-000012000000}"/>
    <cellStyle name="20% - Ênfase1 2 4" xfId="61" xr:uid="{00000000-0005-0000-0000-000013000000}"/>
    <cellStyle name="20% - Ênfase1 2 5" xfId="62" xr:uid="{00000000-0005-0000-0000-000014000000}"/>
    <cellStyle name="20% - Ênfase1 3" xfId="63" xr:uid="{00000000-0005-0000-0000-000015000000}"/>
    <cellStyle name="20% - Ênfase1 3 2" xfId="64" xr:uid="{00000000-0005-0000-0000-000016000000}"/>
    <cellStyle name="20% - Ênfase1 3 3" xfId="65" xr:uid="{00000000-0005-0000-0000-000017000000}"/>
    <cellStyle name="20% - Ênfase1 3 4" xfId="66" xr:uid="{00000000-0005-0000-0000-000018000000}"/>
    <cellStyle name="20% - Ênfase1 3 5" xfId="67" xr:uid="{00000000-0005-0000-0000-000019000000}"/>
    <cellStyle name="20% - Ênfase2 2" xfId="68" xr:uid="{00000000-0005-0000-0000-00001A000000}"/>
    <cellStyle name="20% - Ênfase2 2 2" xfId="69" xr:uid="{00000000-0005-0000-0000-00001B000000}"/>
    <cellStyle name="20% - Ênfase2 2 2 2" xfId="70" xr:uid="{00000000-0005-0000-0000-00001C000000}"/>
    <cellStyle name="20% - Ênfase2 2 2 3" xfId="71" xr:uid="{00000000-0005-0000-0000-00001D000000}"/>
    <cellStyle name="20% - Ênfase2 2 2 4" xfId="72" xr:uid="{00000000-0005-0000-0000-00001E000000}"/>
    <cellStyle name="20% - Ênfase2 2 2 5" xfId="73" xr:uid="{00000000-0005-0000-0000-00001F000000}"/>
    <cellStyle name="20% - Ênfase2 2 3" xfId="74" xr:uid="{00000000-0005-0000-0000-000020000000}"/>
    <cellStyle name="20% - Ênfase2 2 4" xfId="75" xr:uid="{00000000-0005-0000-0000-000021000000}"/>
    <cellStyle name="20% - Ênfase2 2 5" xfId="76" xr:uid="{00000000-0005-0000-0000-000022000000}"/>
    <cellStyle name="20% - Ênfase2 3" xfId="77" xr:uid="{00000000-0005-0000-0000-000023000000}"/>
    <cellStyle name="20% - Ênfase2 3 2" xfId="78" xr:uid="{00000000-0005-0000-0000-000024000000}"/>
    <cellStyle name="20% - Ênfase2 3 3" xfId="79" xr:uid="{00000000-0005-0000-0000-000025000000}"/>
    <cellStyle name="20% - Ênfase2 3 4" xfId="80" xr:uid="{00000000-0005-0000-0000-000026000000}"/>
    <cellStyle name="20% - Ênfase2 3 5" xfId="81" xr:uid="{00000000-0005-0000-0000-000027000000}"/>
    <cellStyle name="20% - Ênfase3 2" xfId="82" xr:uid="{00000000-0005-0000-0000-000028000000}"/>
    <cellStyle name="20% - Ênfase3 2 2" xfId="83" xr:uid="{00000000-0005-0000-0000-000029000000}"/>
    <cellStyle name="20% - Ênfase3 2 2 2" xfId="84" xr:uid="{00000000-0005-0000-0000-00002A000000}"/>
    <cellStyle name="20% - Ênfase3 2 2 3" xfId="85" xr:uid="{00000000-0005-0000-0000-00002B000000}"/>
    <cellStyle name="20% - Ênfase3 2 2 4" xfId="86" xr:uid="{00000000-0005-0000-0000-00002C000000}"/>
    <cellStyle name="20% - Ênfase3 2 2 5" xfId="87" xr:uid="{00000000-0005-0000-0000-00002D000000}"/>
    <cellStyle name="20% - Ênfase3 2 3" xfId="88" xr:uid="{00000000-0005-0000-0000-00002E000000}"/>
    <cellStyle name="20% - Ênfase3 2 4" xfId="89" xr:uid="{00000000-0005-0000-0000-00002F000000}"/>
    <cellStyle name="20% - Ênfase3 2 5" xfId="90" xr:uid="{00000000-0005-0000-0000-000030000000}"/>
    <cellStyle name="20% - Ênfase3 3" xfId="91" xr:uid="{00000000-0005-0000-0000-000031000000}"/>
    <cellStyle name="20% - Ênfase4 2" xfId="92" xr:uid="{00000000-0005-0000-0000-000032000000}"/>
    <cellStyle name="20% - Ênfase4 2 2" xfId="93" xr:uid="{00000000-0005-0000-0000-000033000000}"/>
    <cellStyle name="20% - Ênfase4 2 2 2" xfId="94" xr:uid="{00000000-0005-0000-0000-000034000000}"/>
    <cellStyle name="20% - Ênfase4 2 2 3" xfId="95" xr:uid="{00000000-0005-0000-0000-000035000000}"/>
    <cellStyle name="20% - Ênfase4 2 2 4" xfId="96" xr:uid="{00000000-0005-0000-0000-000036000000}"/>
    <cellStyle name="20% - Ênfase4 2 2 5" xfId="97" xr:uid="{00000000-0005-0000-0000-000037000000}"/>
    <cellStyle name="20% - Ênfase4 2 3" xfId="98" xr:uid="{00000000-0005-0000-0000-000038000000}"/>
    <cellStyle name="20% - Ênfase4 2 4" xfId="99" xr:uid="{00000000-0005-0000-0000-000039000000}"/>
    <cellStyle name="20% - Ênfase4 2 5" xfId="100" xr:uid="{00000000-0005-0000-0000-00003A000000}"/>
    <cellStyle name="20% - Ênfase4 3" xfId="101" xr:uid="{00000000-0005-0000-0000-00003B000000}"/>
    <cellStyle name="20% - Ênfase4 3 2" xfId="102" xr:uid="{00000000-0005-0000-0000-00003C000000}"/>
    <cellStyle name="20% - Ênfase4 3 3" xfId="103" xr:uid="{00000000-0005-0000-0000-00003D000000}"/>
    <cellStyle name="20% - Ênfase4 3 4" xfId="104" xr:uid="{00000000-0005-0000-0000-00003E000000}"/>
    <cellStyle name="20% - Ênfase4 3 5" xfId="105" xr:uid="{00000000-0005-0000-0000-00003F000000}"/>
    <cellStyle name="20% - Ênfase5 2" xfId="106" xr:uid="{00000000-0005-0000-0000-000040000000}"/>
    <cellStyle name="20% - Ênfase5 2 2" xfId="107" xr:uid="{00000000-0005-0000-0000-000041000000}"/>
    <cellStyle name="20% - Ênfase5 2 2 2" xfId="108" xr:uid="{00000000-0005-0000-0000-000042000000}"/>
    <cellStyle name="20% - Ênfase5 2 2 3" xfId="109" xr:uid="{00000000-0005-0000-0000-000043000000}"/>
    <cellStyle name="20% - Ênfase5 2 2 4" xfId="110" xr:uid="{00000000-0005-0000-0000-000044000000}"/>
    <cellStyle name="20% - Ênfase5 2 2 5" xfId="111" xr:uid="{00000000-0005-0000-0000-000045000000}"/>
    <cellStyle name="20% - Ênfase5 2 3" xfId="112" xr:uid="{00000000-0005-0000-0000-000046000000}"/>
    <cellStyle name="20% - Ênfase5 2 4" xfId="113" xr:uid="{00000000-0005-0000-0000-000047000000}"/>
    <cellStyle name="20% - Ênfase5 2 5" xfId="114" xr:uid="{00000000-0005-0000-0000-000048000000}"/>
    <cellStyle name="20% - Ênfase6 2" xfId="115" xr:uid="{00000000-0005-0000-0000-000049000000}"/>
    <cellStyle name="20% - Ênfase6 2 2" xfId="116" xr:uid="{00000000-0005-0000-0000-00004A000000}"/>
    <cellStyle name="20% - Ênfase6 2 2 2" xfId="117" xr:uid="{00000000-0005-0000-0000-00004B000000}"/>
    <cellStyle name="20% - Ênfase6 2 2 3" xfId="118" xr:uid="{00000000-0005-0000-0000-00004C000000}"/>
    <cellStyle name="20% - Ênfase6 2 2 4" xfId="119" xr:uid="{00000000-0005-0000-0000-00004D000000}"/>
    <cellStyle name="20% - Ênfase6 2 2 5" xfId="120" xr:uid="{00000000-0005-0000-0000-00004E000000}"/>
    <cellStyle name="20% - Ênfase6 2 3" xfId="121" xr:uid="{00000000-0005-0000-0000-00004F000000}"/>
    <cellStyle name="20% - Ênfase6 2 4" xfId="122" xr:uid="{00000000-0005-0000-0000-000050000000}"/>
    <cellStyle name="20% - Ênfase6 2 5" xfId="123" xr:uid="{00000000-0005-0000-0000-000051000000}"/>
    <cellStyle name="20% - Ênfase6 3" xfId="124" xr:uid="{00000000-0005-0000-0000-000052000000}"/>
    <cellStyle name="20% - Ênfase6 3 2" xfId="125" xr:uid="{00000000-0005-0000-0000-000053000000}"/>
    <cellStyle name="20% - Ênfase6 3 2 2" xfId="126" xr:uid="{00000000-0005-0000-0000-000054000000}"/>
    <cellStyle name="20% - Ênfase6 3 2 3" xfId="127" xr:uid="{00000000-0005-0000-0000-000055000000}"/>
    <cellStyle name="20% - Ênfase6 3 2 4" xfId="128" xr:uid="{00000000-0005-0000-0000-000056000000}"/>
    <cellStyle name="20% - Ênfase6 3 2 5" xfId="129" xr:uid="{00000000-0005-0000-0000-000057000000}"/>
    <cellStyle name="20% - Ênfase6 3 3" xfId="130" xr:uid="{00000000-0005-0000-0000-000058000000}"/>
    <cellStyle name="20% - Ênfase6 3 4" xfId="131" xr:uid="{00000000-0005-0000-0000-000059000000}"/>
    <cellStyle name="20% - Ênfase6 3 5" xfId="132" xr:uid="{00000000-0005-0000-0000-00005A000000}"/>
    <cellStyle name="20% - Ênfase6 4" xfId="133" xr:uid="{00000000-0005-0000-0000-00005B000000}"/>
    <cellStyle name="40% - Accent1" xfId="134" xr:uid="{00000000-0005-0000-0000-00005C000000}"/>
    <cellStyle name="40% - Accent1 2" xfId="135" xr:uid="{00000000-0005-0000-0000-00005D000000}"/>
    <cellStyle name="40% - Accent2" xfId="136" xr:uid="{00000000-0005-0000-0000-00005E000000}"/>
    <cellStyle name="40% - Accent3" xfId="137" xr:uid="{00000000-0005-0000-0000-00005F000000}"/>
    <cellStyle name="40% - Accent3 2" xfId="138" xr:uid="{00000000-0005-0000-0000-000060000000}"/>
    <cellStyle name="40% - Accent4" xfId="139" xr:uid="{00000000-0005-0000-0000-000061000000}"/>
    <cellStyle name="40% - Accent4 2" xfId="140" xr:uid="{00000000-0005-0000-0000-000062000000}"/>
    <cellStyle name="40% - Accent5" xfId="141" xr:uid="{00000000-0005-0000-0000-000063000000}"/>
    <cellStyle name="40% - Accent6" xfId="142" xr:uid="{00000000-0005-0000-0000-000064000000}"/>
    <cellStyle name="40% - Accent6 2" xfId="143" xr:uid="{00000000-0005-0000-0000-000065000000}"/>
    <cellStyle name="40% - Ênfase1 2" xfId="144" xr:uid="{00000000-0005-0000-0000-000066000000}"/>
    <cellStyle name="40% - Ênfase1 2 2" xfId="145" xr:uid="{00000000-0005-0000-0000-000067000000}"/>
    <cellStyle name="40% - Ênfase1 2 2 2" xfId="146" xr:uid="{00000000-0005-0000-0000-000068000000}"/>
    <cellStyle name="40% - Ênfase1 2 2 3" xfId="147" xr:uid="{00000000-0005-0000-0000-000069000000}"/>
    <cellStyle name="40% - Ênfase1 2 2 4" xfId="148" xr:uid="{00000000-0005-0000-0000-00006A000000}"/>
    <cellStyle name="40% - Ênfase1 2 2 5" xfId="149" xr:uid="{00000000-0005-0000-0000-00006B000000}"/>
    <cellStyle name="40% - Ênfase1 2 3" xfId="150" xr:uid="{00000000-0005-0000-0000-00006C000000}"/>
    <cellStyle name="40% - Ênfase1 2 4" xfId="151" xr:uid="{00000000-0005-0000-0000-00006D000000}"/>
    <cellStyle name="40% - Ênfase1 2 5" xfId="152" xr:uid="{00000000-0005-0000-0000-00006E000000}"/>
    <cellStyle name="40% - Ênfase1 3" xfId="153" xr:uid="{00000000-0005-0000-0000-00006F000000}"/>
    <cellStyle name="40% - Ênfase1 3 2" xfId="154" xr:uid="{00000000-0005-0000-0000-000070000000}"/>
    <cellStyle name="40% - Ênfase1 3 2 2" xfId="155" xr:uid="{00000000-0005-0000-0000-000071000000}"/>
    <cellStyle name="40% - Ênfase1 3 2 3" xfId="156" xr:uid="{00000000-0005-0000-0000-000072000000}"/>
    <cellStyle name="40% - Ênfase1 3 2 4" xfId="157" xr:uid="{00000000-0005-0000-0000-000073000000}"/>
    <cellStyle name="40% - Ênfase1 3 2 5" xfId="158" xr:uid="{00000000-0005-0000-0000-000074000000}"/>
    <cellStyle name="40% - Ênfase1 3 3" xfId="159" xr:uid="{00000000-0005-0000-0000-000075000000}"/>
    <cellStyle name="40% - Ênfase1 3 4" xfId="160" xr:uid="{00000000-0005-0000-0000-000076000000}"/>
    <cellStyle name="40% - Ênfase1 3 5" xfId="161" xr:uid="{00000000-0005-0000-0000-000077000000}"/>
    <cellStyle name="40% - Ênfase1 3 6" xfId="162" xr:uid="{00000000-0005-0000-0000-000078000000}"/>
    <cellStyle name="40% - Ênfase1 4" xfId="163" xr:uid="{00000000-0005-0000-0000-000079000000}"/>
    <cellStyle name="40% - Ênfase2 2" xfId="164" xr:uid="{00000000-0005-0000-0000-00007A000000}"/>
    <cellStyle name="40% - Ênfase2 2 2" xfId="165" xr:uid="{00000000-0005-0000-0000-00007B000000}"/>
    <cellStyle name="40% - Ênfase2 2 2 2" xfId="166" xr:uid="{00000000-0005-0000-0000-00007C000000}"/>
    <cellStyle name="40% - Ênfase2 2 2 3" xfId="167" xr:uid="{00000000-0005-0000-0000-00007D000000}"/>
    <cellStyle name="40% - Ênfase2 2 2 4" xfId="168" xr:uid="{00000000-0005-0000-0000-00007E000000}"/>
    <cellStyle name="40% - Ênfase2 2 2 5" xfId="169" xr:uid="{00000000-0005-0000-0000-00007F000000}"/>
    <cellStyle name="40% - Ênfase2 2 3" xfId="170" xr:uid="{00000000-0005-0000-0000-000080000000}"/>
    <cellStyle name="40% - Ênfase2 2 4" xfId="171" xr:uid="{00000000-0005-0000-0000-000081000000}"/>
    <cellStyle name="40% - Ênfase2 2 5" xfId="172" xr:uid="{00000000-0005-0000-0000-000082000000}"/>
    <cellStyle name="40% - Ênfase3 2" xfId="173" xr:uid="{00000000-0005-0000-0000-000083000000}"/>
    <cellStyle name="40% - Ênfase3 2 2" xfId="174" xr:uid="{00000000-0005-0000-0000-000084000000}"/>
    <cellStyle name="40% - Ênfase3 2 2 2" xfId="175" xr:uid="{00000000-0005-0000-0000-000085000000}"/>
    <cellStyle name="40% - Ênfase3 2 2 3" xfId="176" xr:uid="{00000000-0005-0000-0000-000086000000}"/>
    <cellStyle name="40% - Ênfase3 2 2 4" xfId="177" xr:uid="{00000000-0005-0000-0000-000087000000}"/>
    <cellStyle name="40% - Ênfase3 2 2 5" xfId="178" xr:uid="{00000000-0005-0000-0000-000088000000}"/>
    <cellStyle name="40% - Ênfase3 2 3" xfId="179" xr:uid="{00000000-0005-0000-0000-000089000000}"/>
    <cellStyle name="40% - Ênfase3 2 4" xfId="180" xr:uid="{00000000-0005-0000-0000-00008A000000}"/>
    <cellStyle name="40% - Ênfase3 2 5" xfId="181" xr:uid="{00000000-0005-0000-0000-00008B000000}"/>
    <cellStyle name="40% - Ênfase3 3" xfId="182" xr:uid="{00000000-0005-0000-0000-00008C000000}"/>
    <cellStyle name="40% - Ênfase4 2" xfId="183" xr:uid="{00000000-0005-0000-0000-00008D000000}"/>
    <cellStyle name="40% - Ênfase4 2 2" xfId="184" xr:uid="{00000000-0005-0000-0000-00008E000000}"/>
    <cellStyle name="40% - Ênfase4 2 2 2" xfId="185" xr:uid="{00000000-0005-0000-0000-00008F000000}"/>
    <cellStyle name="40% - Ênfase4 2 2 3" xfId="186" xr:uid="{00000000-0005-0000-0000-000090000000}"/>
    <cellStyle name="40% - Ênfase4 2 2 4" xfId="187" xr:uid="{00000000-0005-0000-0000-000091000000}"/>
    <cellStyle name="40% - Ênfase4 2 2 5" xfId="188" xr:uid="{00000000-0005-0000-0000-000092000000}"/>
    <cellStyle name="40% - Ênfase4 2 3" xfId="189" xr:uid="{00000000-0005-0000-0000-000093000000}"/>
    <cellStyle name="40% - Ênfase4 2 4" xfId="190" xr:uid="{00000000-0005-0000-0000-000094000000}"/>
    <cellStyle name="40% - Ênfase4 2 5" xfId="191" xr:uid="{00000000-0005-0000-0000-000095000000}"/>
    <cellStyle name="40% - Ênfase4 3" xfId="192" xr:uid="{00000000-0005-0000-0000-000096000000}"/>
    <cellStyle name="40% - Ênfase4 3 2" xfId="193" xr:uid="{00000000-0005-0000-0000-000097000000}"/>
    <cellStyle name="40% - Ênfase4 3 3" xfId="194" xr:uid="{00000000-0005-0000-0000-000098000000}"/>
    <cellStyle name="40% - Ênfase4 3 4" xfId="195" xr:uid="{00000000-0005-0000-0000-000099000000}"/>
    <cellStyle name="40% - Ênfase4 3 5" xfId="196" xr:uid="{00000000-0005-0000-0000-00009A000000}"/>
    <cellStyle name="40% - Ênfase5 2" xfId="197" xr:uid="{00000000-0005-0000-0000-00009B000000}"/>
    <cellStyle name="40% - Ênfase5 2 2" xfId="198" xr:uid="{00000000-0005-0000-0000-00009C000000}"/>
    <cellStyle name="40% - Ênfase5 2 2 2" xfId="199" xr:uid="{00000000-0005-0000-0000-00009D000000}"/>
    <cellStyle name="40% - Ênfase5 2 2 3" xfId="200" xr:uid="{00000000-0005-0000-0000-00009E000000}"/>
    <cellStyle name="40% - Ênfase5 2 2 4" xfId="201" xr:uid="{00000000-0005-0000-0000-00009F000000}"/>
    <cellStyle name="40% - Ênfase5 2 2 5" xfId="202" xr:uid="{00000000-0005-0000-0000-0000A0000000}"/>
    <cellStyle name="40% - Ênfase5 2 3" xfId="203" xr:uid="{00000000-0005-0000-0000-0000A1000000}"/>
    <cellStyle name="40% - Ênfase5 2 4" xfId="204" xr:uid="{00000000-0005-0000-0000-0000A2000000}"/>
    <cellStyle name="40% - Ênfase5 2 5" xfId="205" xr:uid="{00000000-0005-0000-0000-0000A3000000}"/>
    <cellStyle name="40% - Ênfase5 3" xfId="206" xr:uid="{00000000-0005-0000-0000-0000A4000000}"/>
    <cellStyle name="40% - Ênfase5 3 2" xfId="207" xr:uid="{00000000-0005-0000-0000-0000A5000000}"/>
    <cellStyle name="40% - Ênfase5 4" xfId="208" xr:uid="{00000000-0005-0000-0000-0000A6000000}"/>
    <cellStyle name="40% - Ênfase6 2" xfId="209" xr:uid="{00000000-0005-0000-0000-0000A7000000}"/>
    <cellStyle name="40% - Ênfase6 2 2" xfId="210" xr:uid="{00000000-0005-0000-0000-0000A8000000}"/>
    <cellStyle name="40% - Ênfase6 2 2 2" xfId="211" xr:uid="{00000000-0005-0000-0000-0000A9000000}"/>
    <cellStyle name="40% - Ênfase6 2 2 3" xfId="212" xr:uid="{00000000-0005-0000-0000-0000AA000000}"/>
    <cellStyle name="40% - Ênfase6 2 2 4" xfId="213" xr:uid="{00000000-0005-0000-0000-0000AB000000}"/>
    <cellStyle name="40% - Ênfase6 2 2 5" xfId="214" xr:uid="{00000000-0005-0000-0000-0000AC000000}"/>
    <cellStyle name="40% - Ênfase6 2 3" xfId="215" xr:uid="{00000000-0005-0000-0000-0000AD000000}"/>
    <cellStyle name="40% - Ênfase6 2 4" xfId="216" xr:uid="{00000000-0005-0000-0000-0000AE000000}"/>
    <cellStyle name="40% - Ênfase6 2 5" xfId="217" xr:uid="{00000000-0005-0000-0000-0000AF000000}"/>
    <cellStyle name="40% - Ênfase6 3" xfId="218" xr:uid="{00000000-0005-0000-0000-0000B0000000}"/>
    <cellStyle name="40% - Ênfase6 3 2" xfId="219" xr:uid="{00000000-0005-0000-0000-0000B1000000}"/>
    <cellStyle name="40% - Ênfase6 3 3" xfId="220" xr:uid="{00000000-0005-0000-0000-0000B2000000}"/>
    <cellStyle name="40% - Ênfase6 3 4" xfId="221" xr:uid="{00000000-0005-0000-0000-0000B3000000}"/>
    <cellStyle name="40% - Ênfase6 3 5" xfId="222" xr:uid="{00000000-0005-0000-0000-0000B4000000}"/>
    <cellStyle name="60% - Accent1" xfId="223" xr:uid="{00000000-0005-0000-0000-0000B5000000}"/>
    <cellStyle name="60% - Accent1 2" xfId="224" xr:uid="{00000000-0005-0000-0000-0000B6000000}"/>
    <cellStyle name="60% - Accent2" xfId="225" xr:uid="{00000000-0005-0000-0000-0000B7000000}"/>
    <cellStyle name="60% - Accent3" xfId="226" xr:uid="{00000000-0005-0000-0000-0000B8000000}"/>
    <cellStyle name="60% - Accent3 2" xfId="227" xr:uid="{00000000-0005-0000-0000-0000B9000000}"/>
    <cellStyle name="60% - Accent4" xfId="228" xr:uid="{00000000-0005-0000-0000-0000BA000000}"/>
    <cellStyle name="60% - Accent4 2" xfId="229" xr:uid="{00000000-0005-0000-0000-0000BB000000}"/>
    <cellStyle name="60% - Accent5" xfId="230" xr:uid="{00000000-0005-0000-0000-0000BC000000}"/>
    <cellStyle name="60% - Accent6" xfId="231" xr:uid="{00000000-0005-0000-0000-0000BD000000}"/>
    <cellStyle name="60% - Accent6 2" xfId="232" xr:uid="{00000000-0005-0000-0000-0000BE000000}"/>
    <cellStyle name="60% - Ênfase1 2" xfId="233" xr:uid="{00000000-0005-0000-0000-0000BF000000}"/>
    <cellStyle name="60% - Ênfase1 2 2" xfId="234" xr:uid="{00000000-0005-0000-0000-0000C0000000}"/>
    <cellStyle name="60% - Ênfase1 2 2 2" xfId="235" xr:uid="{00000000-0005-0000-0000-0000C1000000}"/>
    <cellStyle name="60% - Ênfase1 2 2 3" xfId="236" xr:uid="{00000000-0005-0000-0000-0000C2000000}"/>
    <cellStyle name="60% - Ênfase1 2 2 4" xfId="237" xr:uid="{00000000-0005-0000-0000-0000C3000000}"/>
    <cellStyle name="60% - Ênfase1 2 2 5" xfId="238" xr:uid="{00000000-0005-0000-0000-0000C4000000}"/>
    <cellStyle name="60% - Ênfase1 2 3" xfId="239" xr:uid="{00000000-0005-0000-0000-0000C5000000}"/>
    <cellStyle name="60% - Ênfase1 2 4" xfId="240" xr:uid="{00000000-0005-0000-0000-0000C6000000}"/>
    <cellStyle name="60% - Ênfase1 2 5" xfId="241" xr:uid="{00000000-0005-0000-0000-0000C7000000}"/>
    <cellStyle name="60% - Ênfase1 3" xfId="242" xr:uid="{00000000-0005-0000-0000-0000C8000000}"/>
    <cellStyle name="60% - Ênfase2 2" xfId="243" xr:uid="{00000000-0005-0000-0000-0000C9000000}"/>
    <cellStyle name="60% - Ênfase2 2 2" xfId="244" xr:uid="{00000000-0005-0000-0000-0000CA000000}"/>
    <cellStyle name="60% - Ênfase2 2 2 2" xfId="245" xr:uid="{00000000-0005-0000-0000-0000CB000000}"/>
    <cellStyle name="60% - Ênfase2 2 2 3" xfId="246" xr:uid="{00000000-0005-0000-0000-0000CC000000}"/>
    <cellStyle name="60% - Ênfase2 2 2 4" xfId="247" xr:uid="{00000000-0005-0000-0000-0000CD000000}"/>
    <cellStyle name="60% - Ênfase2 2 2 5" xfId="248" xr:uid="{00000000-0005-0000-0000-0000CE000000}"/>
    <cellStyle name="60% - Ênfase2 2 3" xfId="249" xr:uid="{00000000-0005-0000-0000-0000CF000000}"/>
    <cellStyle name="60% - Ênfase2 2 4" xfId="250" xr:uid="{00000000-0005-0000-0000-0000D0000000}"/>
    <cellStyle name="60% - Ênfase2 2 5" xfId="251" xr:uid="{00000000-0005-0000-0000-0000D1000000}"/>
    <cellStyle name="60% - Ênfase3 2" xfId="252" xr:uid="{00000000-0005-0000-0000-0000D2000000}"/>
    <cellStyle name="60% - Ênfase3 2 2" xfId="253" xr:uid="{00000000-0005-0000-0000-0000D3000000}"/>
    <cellStyle name="60% - Ênfase3 2 2 2" xfId="254" xr:uid="{00000000-0005-0000-0000-0000D4000000}"/>
    <cellStyle name="60% - Ênfase3 2 2 3" xfId="255" xr:uid="{00000000-0005-0000-0000-0000D5000000}"/>
    <cellStyle name="60% - Ênfase3 2 2 4" xfId="256" xr:uid="{00000000-0005-0000-0000-0000D6000000}"/>
    <cellStyle name="60% - Ênfase3 2 2 5" xfId="257" xr:uid="{00000000-0005-0000-0000-0000D7000000}"/>
    <cellStyle name="60% - Ênfase3 2 3" xfId="258" xr:uid="{00000000-0005-0000-0000-0000D8000000}"/>
    <cellStyle name="60% - Ênfase3 2 4" xfId="259" xr:uid="{00000000-0005-0000-0000-0000D9000000}"/>
    <cellStyle name="60% - Ênfase3 2 5" xfId="260" xr:uid="{00000000-0005-0000-0000-0000DA000000}"/>
    <cellStyle name="60% - Ênfase4 2" xfId="261" xr:uid="{00000000-0005-0000-0000-0000DB000000}"/>
    <cellStyle name="60% - Ênfase4 2 2" xfId="262" xr:uid="{00000000-0005-0000-0000-0000DC000000}"/>
    <cellStyle name="60% - Ênfase4 2 2 2" xfId="263" xr:uid="{00000000-0005-0000-0000-0000DD000000}"/>
    <cellStyle name="60% - Ênfase4 2 2 3" xfId="264" xr:uid="{00000000-0005-0000-0000-0000DE000000}"/>
    <cellStyle name="60% - Ênfase4 2 2 4" xfId="265" xr:uid="{00000000-0005-0000-0000-0000DF000000}"/>
    <cellStyle name="60% - Ênfase4 2 2 5" xfId="266" xr:uid="{00000000-0005-0000-0000-0000E0000000}"/>
    <cellStyle name="60% - Ênfase4 2 3" xfId="267" xr:uid="{00000000-0005-0000-0000-0000E1000000}"/>
    <cellStyle name="60% - Ênfase4 2 4" xfId="268" xr:uid="{00000000-0005-0000-0000-0000E2000000}"/>
    <cellStyle name="60% - Ênfase4 2 5" xfId="269" xr:uid="{00000000-0005-0000-0000-0000E3000000}"/>
    <cellStyle name="60% - Ênfase4 3" xfId="270" xr:uid="{00000000-0005-0000-0000-0000E4000000}"/>
    <cellStyle name="60% - Ênfase4 3 2" xfId="271" xr:uid="{00000000-0005-0000-0000-0000E5000000}"/>
    <cellStyle name="60% - Ênfase4 3 3" xfId="272" xr:uid="{00000000-0005-0000-0000-0000E6000000}"/>
    <cellStyle name="60% - Ênfase4 3 4" xfId="273" xr:uid="{00000000-0005-0000-0000-0000E7000000}"/>
    <cellStyle name="60% - Ênfase4 3 5" xfId="274" xr:uid="{00000000-0005-0000-0000-0000E8000000}"/>
    <cellStyle name="60% - Ênfase5 2" xfId="275" xr:uid="{00000000-0005-0000-0000-0000E9000000}"/>
    <cellStyle name="60% - Ênfase5 2 2" xfId="276" xr:uid="{00000000-0005-0000-0000-0000EA000000}"/>
    <cellStyle name="60% - Ênfase5 2 2 2" xfId="277" xr:uid="{00000000-0005-0000-0000-0000EB000000}"/>
    <cellStyle name="60% - Ênfase5 2 2 3" xfId="278" xr:uid="{00000000-0005-0000-0000-0000EC000000}"/>
    <cellStyle name="60% - Ênfase5 2 2 4" xfId="279" xr:uid="{00000000-0005-0000-0000-0000ED000000}"/>
    <cellStyle name="60% - Ênfase5 2 2 5" xfId="280" xr:uid="{00000000-0005-0000-0000-0000EE000000}"/>
    <cellStyle name="60% - Ênfase5 2 3" xfId="281" xr:uid="{00000000-0005-0000-0000-0000EF000000}"/>
    <cellStyle name="60% - Ênfase5 2 4" xfId="282" xr:uid="{00000000-0005-0000-0000-0000F0000000}"/>
    <cellStyle name="60% - Ênfase5 2 5" xfId="283" xr:uid="{00000000-0005-0000-0000-0000F1000000}"/>
    <cellStyle name="60% - Ênfase6 2" xfId="284" xr:uid="{00000000-0005-0000-0000-0000F2000000}"/>
    <cellStyle name="60% - Ênfase6 2 2" xfId="285" xr:uid="{00000000-0005-0000-0000-0000F3000000}"/>
    <cellStyle name="60% - Ênfase6 2 2 2" xfId="286" xr:uid="{00000000-0005-0000-0000-0000F4000000}"/>
    <cellStyle name="60% - Ênfase6 2 2 3" xfId="287" xr:uid="{00000000-0005-0000-0000-0000F5000000}"/>
    <cellStyle name="60% - Ênfase6 2 2 4" xfId="288" xr:uid="{00000000-0005-0000-0000-0000F6000000}"/>
    <cellStyle name="60% - Ênfase6 2 2 5" xfId="289" xr:uid="{00000000-0005-0000-0000-0000F7000000}"/>
    <cellStyle name="60% - Ênfase6 2 3" xfId="290" xr:uid="{00000000-0005-0000-0000-0000F8000000}"/>
    <cellStyle name="60% - Ênfase6 2 4" xfId="291" xr:uid="{00000000-0005-0000-0000-0000F9000000}"/>
    <cellStyle name="60% - Ênfase6 2 5" xfId="292" xr:uid="{00000000-0005-0000-0000-0000FA000000}"/>
    <cellStyle name="60% - Ênfase6 3" xfId="293" xr:uid="{00000000-0005-0000-0000-0000FB000000}"/>
    <cellStyle name="60% - Ênfase6 3 2" xfId="294" xr:uid="{00000000-0005-0000-0000-0000FC000000}"/>
    <cellStyle name="60% - Ênfase6 3 3" xfId="295" xr:uid="{00000000-0005-0000-0000-0000FD000000}"/>
    <cellStyle name="60% - Ênfase6 3 4" xfId="296" xr:uid="{00000000-0005-0000-0000-0000FE000000}"/>
    <cellStyle name="60% - Ênfase6 3 5" xfId="297" xr:uid="{00000000-0005-0000-0000-0000FF000000}"/>
    <cellStyle name="Accent1" xfId="298" xr:uid="{00000000-0005-0000-0000-000000010000}"/>
    <cellStyle name="Accent1 2" xfId="299" xr:uid="{00000000-0005-0000-0000-000001010000}"/>
    <cellStyle name="Accent2" xfId="300" xr:uid="{00000000-0005-0000-0000-000002010000}"/>
    <cellStyle name="Accent3" xfId="301" xr:uid="{00000000-0005-0000-0000-000003010000}"/>
    <cellStyle name="Accent4" xfId="302" xr:uid="{00000000-0005-0000-0000-000004010000}"/>
    <cellStyle name="Accent4 2" xfId="303" xr:uid="{00000000-0005-0000-0000-000005010000}"/>
    <cellStyle name="Accent5" xfId="304" xr:uid="{00000000-0005-0000-0000-000006010000}"/>
    <cellStyle name="Accent6" xfId="305" xr:uid="{00000000-0005-0000-0000-000007010000}"/>
    <cellStyle name="Bad" xfId="306" xr:uid="{00000000-0005-0000-0000-000008010000}"/>
    <cellStyle name="Bom" xfId="2" builtinId="26"/>
    <cellStyle name="Bom 2" xfId="307" xr:uid="{00000000-0005-0000-0000-00000A010000}"/>
    <cellStyle name="Bom 2 2" xfId="308" xr:uid="{00000000-0005-0000-0000-00000B010000}"/>
    <cellStyle name="Bom 2 2 2" xfId="309" xr:uid="{00000000-0005-0000-0000-00000C010000}"/>
    <cellStyle name="Bom 2 2 3" xfId="310" xr:uid="{00000000-0005-0000-0000-00000D010000}"/>
    <cellStyle name="Bom 2 2 4" xfId="311" xr:uid="{00000000-0005-0000-0000-00000E010000}"/>
    <cellStyle name="Bom 2 2 5" xfId="312" xr:uid="{00000000-0005-0000-0000-00000F010000}"/>
    <cellStyle name="Bom 2 3" xfId="313" xr:uid="{00000000-0005-0000-0000-000010010000}"/>
    <cellStyle name="Bom 2 4" xfId="314" xr:uid="{00000000-0005-0000-0000-000011010000}"/>
    <cellStyle name="Bom 2 5" xfId="315" xr:uid="{00000000-0005-0000-0000-000012010000}"/>
    <cellStyle name="Calculation" xfId="316" xr:uid="{00000000-0005-0000-0000-000013010000}"/>
    <cellStyle name="Calculation 2" xfId="317" xr:uid="{00000000-0005-0000-0000-000014010000}"/>
    <cellStyle name="Cálculo 2" xfId="318" xr:uid="{00000000-0005-0000-0000-000015010000}"/>
    <cellStyle name="Cálculo 2 2" xfId="319" xr:uid="{00000000-0005-0000-0000-000016010000}"/>
    <cellStyle name="Cálculo 2 2 2" xfId="320" xr:uid="{00000000-0005-0000-0000-000017010000}"/>
    <cellStyle name="Cálculo 2 2 3" xfId="321" xr:uid="{00000000-0005-0000-0000-000018010000}"/>
    <cellStyle name="Cálculo 2 2 4" xfId="322" xr:uid="{00000000-0005-0000-0000-000019010000}"/>
    <cellStyle name="Cálculo 2 2 5" xfId="323" xr:uid="{00000000-0005-0000-0000-00001A010000}"/>
    <cellStyle name="Cálculo 2 3" xfId="324" xr:uid="{00000000-0005-0000-0000-00001B010000}"/>
    <cellStyle name="Cálculo 2 4" xfId="325" xr:uid="{00000000-0005-0000-0000-00001C010000}"/>
    <cellStyle name="Cálculo 2 5" xfId="326" xr:uid="{00000000-0005-0000-0000-00001D010000}"/>
    <cellStyle name="Cálculo 3" xfId="327" xr:uid="{00000000-0005-0000-0000-00001E010000}"/>
    <cellStyle name="Cancel_Planilha_predio 35_REV 11" xfId="3" xr:uid="{00000000-0005-0000-0000-00001F010000}"/>
    <cellStyle name="Célula de Verificação 2" xfId="328" xr:uid="{00000000-0005-0000-0000-000020010000}"/>
    <cellStyle name="Célula de Verificação 2 2" xfId="329" xr:uid="{00000000-0005-0000-0000-000021010000}"/>
    <cellStyle name="Célula de Verificação 2 2 2" xfId="330" xr:uid="{00000000-0005-0000-0000-000022010000}"/>
    <cellStyle name="Célula de Verificação 2 2 3" xfId="331" xr:uid="{00000000-0005-0000-0000-000023010000}"/>
    <cellStyle name="Célula de Verificação 2 2 4" xfId="332" xr:uid="{00000000-0005-0000-0000-000024010000}"/>
    <cellStyle name="Célula de Verificação 2 2 5" xfId="333" xr:uid="{00000000-0005-0000-0000-000025010000}"/>
    <cellStyle name="Célula de Verificação 2 3" xfId="334" xr:uid="{00000000-0005-0000-0000-000026010000}"/>
    <cellStyle name="Célula de Verificação 2 4" xfId="335" xr:uid="{00000000-0005-0000-0000-000027010000}"/>
    <cellStyle name="Célula de Verificação 2 5" xfId="336" xr:uid="{00000000-0005-0000-0000-000028010000}"/>
    <cellStyle name="Célula de Verificação 3" xfId="337" xr:uid="{00000000-0005-0000-0000-000029010000}"/>
    <cellStyle name="Célula de Verificação 3 2" xfId="338" xr:uid="{00000000-0005-0000-0000-00002A010000}"/>
    <cellStyle name="Célula de Verificação 4" xfId="339" xr:uid="{00000000-0005-0000-0000-00002B010000}"/>
    <cellStyle name="Célula Vinculada 2" xfId="340" xr:uid="{00000000-0005-0000-0000-00002C010000}"/>
    <cellStyle name="Check Cell" xfId="341" xr:uid="{00000000-0005-0000-0000-00002D010000}"/>
    <cellStyle name="Comma 2" xfId="342" xr:uid="{00000000-0005-0000-0000-00002E010000}"/>
    <cellStyle name="Comma 2 2" xfId="343" xr:uid="{00000000-0005-0000-0000-00002F010000}"/>
    <cellStyle name="Currency 2" xfId="344" xr:uid="{00000000-0005-0000-0000-000030010000}"/>
    <cellStyle name="Currency 2 2" xfId="345" xr:uid="{00000000-0005-0000-0000-000031010000}"/>
    <cellStyle name="Ênfase1 2" xfId="346" xr:uid="{00000000-0005-0000-0000-000032010000}"/>
    <cellStyle name="Ênfase1 2 2" xfId="347" xr:uid="{00000000-0005-0000-0000-000033010000}"/>
    <cellStyle name="Ênfase1 2 2 2" xfId="348" xr:uid="{00000000-0005-0000-0000-000034010000}"/>
    <cellStyle name="Ênfase1 2 2 3" xfId="349" xr:uid="{00000000-0005-0000-0000-000035010000}"/>
    <cellStyle name="Ênfase1 2 2 4" xfId="350" xr:uid="{00000000-0005-0000-0000-000036010000}"/>
    <cellStyle name="Ênfase1 2 2 5" xfId="351" xr:uid="{00000000-0005-0000-0000-000037010000}"/>
    <cellStyle name="Ênfase1 2 3" xfId="352" xr:uid="{00000000-0005-0000-0000-000038010000}"/>
    <cellStyle name="Ênfase1 2 4" xfId="353" xr:uid="{00000000-0005-0000-0000-000039010000}"/>
    <cellStyle name="Ênfase1 2 5" xfId="354" xr:uid="{00000000-0005-0000-0000-00003A010000}"/>
    <cellStyle name="Ênfase1 3" xfId="355" xr:uid="{00000000-0005-0000-0000-00003B010000}"/>
    <cellStyle name="Ênfase2 2" xfId="356" xr:uid="{00000000-0005-0000-0000-00003C010000}"/>
    <cellStyle name="Ênfase2 2 2" xfId="357" xr:uid="{00000000-0005-0000-0000-00003D010000}"/>
    <cellStyle name="Ênfase2 2 2 2" xfId="358" xr:uid="{00000000-0005-0000-0000-00003E010000}"/>
    <cellStyle name="Ênfase2 2 2 3" xfId="359" xr:uid="{00000000-0005-0000-0000-00003F010000}"/>
    <cellStyle name="Ênfase2 2 2 4" xfId="360" xr:uid="{00000000-0005-0000-0000-000040010000}"/>
    <cellStyle name="Ênfase2 2 2 5" xfId="361" xr:uid="{00000000-0005-0000-0000-000041010000}"/>
    <cellStyle name="Ênfase2 2 3" xfId="362" xr:uid="{00000000-0005-0000-0000-000042010000}"/>
    <cellStyle name="Ênfase2 2 4" xfId="363" xr:uid="{00000000-0005-0000-0000-000043010000}"/>
    <cellStyle name="Ênfase2 2 5" xfId="364" xr:uid="{00000000-0005-0000-0000-000044010000}"/>
    <cellStyle name="Ênfase2 3" xfId="365" xr:uid="{00000000-0005-0000-0000-000045010000}"/>
    <cellStyle name="Ênfase3 2" xfId="366" xr:uid="{00000000-0005-0000-0000-000046010000}"/>
    <cellStyle name="Ênfase3 2 2" xfId="367" xr:uid="{00000000-0005-0000-0000-000047010000}"/>
    <cellStyle name="Ênfase3 2 2 2" xfId="368" xr:uid="{00000000-0005-0000-0000-000048010000}"/>
    <cellStyle name="Ênfase3 2 2 3" xfId="369" xr:uid="{00000000-0005-0000-0000-000049010000}"/>
    <cellStyle name="Ênfase3 2 2 4" xfId="370" xr:uid="{00000000-0005-0000-0000-00004A010000}"/>
    <cellStyle name="Ênfase3 2 2 5" xfId="371" xr:uid="{00000000-0005-0000-0000-00004B010000}"/>
    <cellStyle name="Ênfase3 2 3" xfId="372" xr:uid="{00000000-0005-0000-0000-00004C010000}"/>
    <cellStyle name="Ênfase3 2 4" xfId="373" xr:uid="{00000000-0005-0000-0000-00004D010000}"/>
    <cellStyle name="Ênfase3 2 5" xfId="374" xr:uid="{00000000-0005-0000-0000-00004E010000}"/>
    <cellStyle name="Ênfase3 3" xfId="375" xr:uid="{00000000-0005-0000-0000-00004F010000}"/>
    <cellStyle name="Ênfase4 2" xfId="376" xr:uid="{00000000-0005-0000-0000-000050010000}"/>
    <cellStyle name="Ênfase4 2 2" xfId="377" xr:uid="{00000000-0005-0000-0000-000051010000}"/>
    <cellStyle name="Ênfase4 2 2 2" xfId="378" xr:uid="{00000000-0005-0000-0000-000052010000}"/>
    <cellStyle name="Ênfase4 2 2 3" xfId="379" xr:uid="{00000000-0005-0000-0000-000053010000}"/>
    <cellStyle name="Ênfase4 2 2 4" xfId="380" xr:uid="{00000000-0005-0000-0000-000054010000}"/>
    <cellStyle name="Ênfase4 2 2 5" xfId="381" xr:uid="{00000000-0005-0000-0000-000055010000}"/>
    <cellStyle name="Ênfase4 2 3" xfId="382" xr:uid="{00000000-0005-0000-0000-000056010000}"/>
    <cellStyle name="Ênfase4 2 4" xfId="383" xr:uid="{00000000-0005-0000-0000-000057010000}"/>
    <cellStyle name="Ênfase4 2 5" xfId="384" xr:uid="{00000000-0005-0000-0000-000058010000}"/>
    <cellStyle name="Ênfase4 3" xfId="385" xr:uid="{00000000-0005-0000-0000-000059010000}"/>
    <cellStyle name="Ênfase5 2" xfId="386" xr:uid="{00000000-0005-0000-0000-00005A010000}"/>
    <cellStyle name="Ênfase5 2 2" xfId="387" xr:uid="{00000000-0005-0000-0000-00005B010000}"/>
    <cellStyle name="Ênfase5 2 2 2" xfId="388" xr:uid="{00000000-0005-0000-0000-00005C010000}"/>
    <cellStyle name="Ênfase5 2 2 3" xfId="389" xr:uid="{00000000-0005-0000-0000-00005D010000}"/>
    <cellStyle name="Ênfase5 2 2 4" xfId="390" xr:uid="{00000000-0005-0000-0000-00005E010000}"/>
    <cellStyle name="Ênfase5 2 2 5" xfId="391" xr:uid="{00000000-0005-0000-0000-00005F010000}"/>
    <cellStyle name="Ênfase5 2 3" xfId="392" xr:uid="{00000000-0005-0000-0000-000060010000}"/>
    <cellStyle name="Ênfase5 2 4" xfId="393" xr:uid="{00000000-0005-0000-0000-000061010000}"/>
    <cellStyle name="Ênfase5 2 5" xfId="394" xr:uid="{00000000-0005-0000-0000-000062010000}"/>
    <cellStyle name="Ênfase6 2" xfId="395" xr:uid="{00000000-0005-0000-0000-000063010000}"/>
    <cellStyle name="Ênfase6 2 2" xfId="396" xr:uid="{00000000-0005-0000-0000-000064010000}"/>
    <cellStyle name="Ênfase6 2 2 2" xfId="397" xr:uid="{00000000-0005-0000-0000-000065010000}"/>
    <cellStyle name="Ênfase6 2 2 3" xfId="398" xr:uid="{00000000-0005-0000-0000-000066010000}"/>
    <cellStyle name="Ênfase6 2 2 4" xfId="399" xr:uid="{00000000-0005-0000-0000-000067010000}"/>
    <cellStyle name="Ênfase6 2 2 5" xfId="400" xr:uid="{00000000-0005-0000-0000-000068010000}"/>
    <cellStyle name="Ênfase6 2 3" xfId="401" xr:uid="{00000000-0005-0000-0000-000069010000}"/>
    <cellStyle name="Ênfase6 2 4" xfId="402" xr:uid="{00000000-0005-0000-0000-00006A010000}"/>
    <cellStyle name="Ênfase6 2 5" xfId="403" xr:uid="{00000000-0005-0000-0000-00006B010000}"/>
    <cellStyle name="Entrada 2" xfId="404" xr:uid="{00000000-0005-0000-0000-00006C010000}"/>
    <cellStyle name="Entrada 2 2" xfId="405" xr:uid="{00000000-0005-0000-0000-00006D010000}"/>
    <cellStyle name="Entrada 2 2 2" xfId="406" xr:uid="{00000000-0005-0000-0000-00006E010000}"/>
    <cellStyle name="Entrada 2 2 3" xfId="407" xr:uid="{00000000-0005-0000-0000-00006F010000}"/>
    <cellStyle name="Entrada 2 2 4" xfId="408" xr:uid="{00000000-0005-0000-0000-000070010000}"/>
    <cellStyle name="Entrada 2 2 5" xfId="409" xr:uid="{00000000-0005-0000-0000-000071010000}"/>
    <cellStyle name="Entrada 2 3" xfId="410" xr:uid="{00000000-0005-0000-0000-000072010000}"/>
    <cellStyle name="Entrada 2 4" xfId="411" xr:uid="{00000000-0005-0000-0000-000073010000}"/>
    <cellStyle name="Entrada 2 5" xfId="412" xr:uid="{00000000-0005-0000-0000-000074010000}"/>
    <cellStyle name="Entrada 3" xfId="413" xr:uid="{00000000-0005-0000-0000-000075010000}"/>
    <cellStyle name="Entrada 3 2" xfId="414" xr:uid="{00000000-0005-0000-0000-000076010000}"/>
    <cellStyle name="Entrada 3 2 2" xfId="415" xr:uid="{00000000-0005-0000-0000-000077010000}"/>
    <cellStyle name="Entrada 3 2 3" xfId="416" xr:uid="{00000000-0005-0000-0000-000078010000}"/>
    <cellStyle name="Entrada 3 2 4" xfId="417" xr:uid="{00000000-0005-0000-0000-000079010000}"/>
    <cellStyle name="Entrada 3 2 5" xfId="418" xr:uid="{00000000-0005-0000-0000-00007A010000}"/>
    <cellStyle name="Entrada 3 3" xfId="419" xr:uid="{00000000-0005-0000-0000-00007B010000}"/>
    <cellStyle name="Entrada 3 4" xfId="420" xr:uid="{00000000-0005-0000-0000-00007C010000}"/>
    <cellStyle name="Entrada 3 5" xfId="421" xr:uid="{00000000-0005-0000-0000-00007D010000}"/>
    <cellStyle name="Entrada 4" xfId="422" xr:uid="{00000000-0005-0000-0000-00007E010000}"/>
    <cellStyle name="Estilo 1" xfId="423" xr:uid="{00000000-0005-0000-0000-00007F010000}"/>
    <cellStyle name="Euro" xfId="4" xr:uid="{00000000-0005-0000-0000-000080010000}"/>
    <cellStyle name="Excel Built-in Normal" xfId="39" xr:uid="{00000000-0005-0000-0000-000081010000}"/>
    <cellStyle name="Excel Built-in Normal 2" xfId="424" xr:uid="{00000000-0005-0000-0000-000082010000}"/>
    <cellStyle name="Explanatory Text" xfId="425" xr:uid="{00000000-0005-0000-0000-000083010000}"/>
    <cellStyle name="Good" xfId="426" xr:uid="{00000000-0005-0000-0000-000084010000}"/>
    <cellStyle name="Heading 1" xfId="427" xr:uid="{00000000-0005-0000-0000-000085010000}"/>
    <cellStyle name="Heading 1 2" xfId="428" xr:uid="{00000000-0005-0000-0000-000086010000}"/>
    <cellStyle name="Heading 2" xfId="429" xr:uid="{00000000-0005-0000-0000-000087010000}"/>
    <cellStyle name="Heading 2 2" xfId="430" xr:uid="{00000000-0005-0000-0000-000088010000}"/>
    <cellStyle name="Heading 3" xfId="431" xr:uid="{00000000-0005-0000-0000-000089010000}"/>
    <cellStyle name="Heading 3 2" xfId="432" xr:uid="{00000000-0005-0000-0000-00008A010000}"/>
    <cellStyle name="Heading 4" xfId="433" xr:uid="{00000000-0005-0000-0000-00008B010000}"/>
    <cellStyle name="Heading 4 2" xfId="434" xr:uid="{00000000-0005-0000-0000-00008C010000}"/>
    <cellStyle name="Hyperlink 2" xfId="435" xr:uid="{00000000-0005-0000-0000-00008D010000}"/>
    <cellStyle name="Hyperlink 2 2" xfId="436" xr:uid="{00000000-0005-0000-0000-00008E010000}"/>
    <cellStyle name="Incorreto 2" xfId="437" xr:uid="{00000000-0005-0000-0000-00008F010000}"/>
    <cellStyle name="Incorreto 2 2" xfId="438" xr:uid="{00000000-0005-0000-0000-000090010000}"/>
    <cellStyle name="Incorreto 2 2 2" xfId="439" xr:uid="{00000000-0005-0000-0000-000091010000}"/>
    <cellStyle name="Incorreto 2 2 3" xfId="440" xr:uid="{00000000-0005-0000-0000-000092010000}"/>
    <cellStyle name="Incorreto 2 2 4" xfId="441" xr:uid="{00000000-0005-0000-0000-000093010000}"/>
    <cellStyle name="Incorreto 2 2 5" xfId="442" xr:uid="{00000000-0005-0000-0000-000094010000}"/>
    <cellStyle name="Incorreto 2 3" xfId="443" xr:uid="{00000000-0005-0000-0000-000095010000}"/>
    <cellStyle name="Incorreto 2 4" xfId="444" xr:uid="{00000000-0005-0000-0000-000096010000}"/>
    <cellStyle name="Incorreto 2 5" xfId="445" xr:uid="{00000000-0005-0000-0000-000097010000}"/>
    <cellStyle name="Input" xfId="446" xr:uid="{00000000-0005-0000-0000-000098010000}"/>
    <cellStyle name="Linked Cell" xfId="447" xr:uid="{00000000-0005-0000-0000-000099010000}"/>
    <cellStyle name="Moeda" xfId="5" builtinId="4"/>
    <cellStyle name="Moeda 2" xfId="36" xr:uid="{00000000-0005-0000-0000-00009B010000}"/>
    <cellStyle name="Moeda 2 2" xfId="449" xr:uid="{00000000-0005-0000-0000-00009C010000}"/>
    <cellStyle name="Moeda 2 2 2" xfId="450" xr:uid="{00000000-0005-0000-0000-00009D010000}"/>
    <cellStyle name="Moeda 2 2 3" xfId="451" xr:uid="{00000000-0005-0000-0000-00009E010000}"/>
    <cellStyle name="Moeda 2 2 4" xfId="452" xr:uid="{00000000-0005-0000-0000-00009F010000}"/>
    <cellStyle name="Moeda 2 2 5" xfId="453" xr:uid="{00000000-0005-0000-0000-0000A0010000}"/>
    <cellStyle name="Moeda 2 3" xfId="454" xr:uid="{00000000-0005-0000-0000-0000A1010000}"/>
    <cellStyle name="Moeda 2 4" xfId="455" xr:uid="{00000000-0005-0000-0000-0000A2010000}"/>
    <cellStyle name="Moeda 2 5" xfId="456" xr:uid="{00000000-0005-0000-0000-0000A3010000}"/>
    <cellStyle name="Moeda 2 6" xfId="448" xr:uid="{00000000-0005-0000-0000-0000A4010000}"/>
    <cellStyle name="Moeda 3" xfId="457" xr:uid="{00000000-0005-0000-0000-0000A5010000}"/>
    <cellStyle name="Moeda 3 2" xfId="458" xr:uid="{00000000-0005-0000-0000-0000A6010000}"/>
    <cellStyle name="Moeda 3 3" xfId="459" xr:uid="{00000000-0005-0000-0000-0000A7010000}"/>
    <cellStyle name="Moeda 3 4" xfId="460" xr:uid="{00000000-0005-0000-0000-0000A8010000}"/>
    <cellStyle name="Moeda 3 5" xfId="461" xr:uid="{00000000-0005-0000-0000-0000A9010000}"/>
    <cellStyle name="Moeda 4" xfId="462" xr:uid="{00000000-0005-0000-0000-0000AA010000}"/>
    <cellStyle name="Moeda 4 2" xfId="463" xr:uid="{00000000-0005-0000-0000-0000AB010000}"/>
    <cellStyle name="Moeda 4 3" xfId="464" xr:uid="{00000000-0005-0000-0000-0000AC010000}"/>
    <cellStyle name="Moeda 4 4" xfId="465" xr:uid="{00000000-0005-0000-0000-0000AD010000}"/>
    <cellStyle name="Moeda 4 5" xfId="466" xr:uid="{00000000-0005-0000-0000-0000AE010000}"/>
    <cellStyle name="Moeda 5" xfId="467" xr:uid="{00000000-0005-0000-0000-0000AF010000}"/>
    <cellStyle name="Moeda 6" xfId="468" xr:uid="{00000000-0005-0000-0000-0000B0010000}"/>
    <cellStyle name="Moeda 7" xfId="469" xr:uid="{00000000-0005-0000-0000-0000B1010000}"/>
    <cellStyle name="Moeda 8" xfId="470" xr:uid="{00000000-0005-0000-0000-0000B2010000}"/>
    <cellStyle name="Neutra 2" xfId="471" xr:uid="{00000000-0005-0000-0000-0000B3010000}"/>
    <cellStyle name="Neutra 2 2" xfId="472" xr:uid="{00000000-0005-0000-0000-0000B4010000}"/>
    <cellStyle name="Neutra 2 2 2" xfId="473" xr:uid="{00000000-0005-0000-0000-0000B5010000}"/>
    <cellStyle name="Neutra 2 2 3" xfId="474" xr:uid="{00000000-0005-0000-0000-0000B6010000}"/>
    <cellStyle name="Neutra 2 2 4" xfId="475" xr:uid="{00000000-0005-0000-0000-0000B7010000}"/>
    <cellStyle name="Neutra 2 2 5" xfId="476" xr:uid="{00000000-0005-0000-0000-0000B8010000}"/>
    <cellStyle name="Neutra 2 3" xfId="477" xr:uid="{00000000-0005-0000-0000-0000B9010000}"/>
    <cellStyle name="Neutra 2 4" xfId="478" xr:uid="{00000000-0005-0000-0000-0000BA010000}"/>
    <cellStyle name="Neutra 2 5" xfId="479" xr:uid="{00000000-0005-0000-0000-0000BB010000}"/>
    <cellStyle name="Neutral" xfId="480" xr:uid="{00000000-0005-0000-0000-0000BC010000}"/>
    <cellStyle name="Normal" xfId="0" builtinId="0"/>
    <cellStyle name="Normal 10" xfId="6" xr:uid="{00000000-0005-0000-0000-0000BE010000}"/>
    <cellStyle name="Normal 10 2" xfId="481" xr:uid="{00000000-0005-0000-0000-0000BF010000}"/>
    <cellStyle name="Normal 10 4" xfId="40" xr:uid="{00000000-0005-0000-0000-0000C0010000}"/>
    <cellStyle name="Normal 11" xfId="35" xr:uid="{00000000-0005-0000-0000-0000C1010000}"/>
    <cellStyle name="Normal 11 2" xfId="482" xr:uid="{00000000-0005-0000-0000-0000C2010000}"/>
    <cellStyle name="Normal 12" xfId="483" xr:uid="{00000000-0005-0000-0000-0000C3010000}"/>
    <cellStyle name="Normal 13" xfId="484" xr:uid="{00000000-0005-0000-0000-0000C4010000}"/>
    <cellStyle name="Normal 2" xfId="7" xr:uid="{00000000-0005-0000-0000-0000C5010000}"/>
    <cellStyle name="Normal 2 2" xfId="485" xr:uid="{00000000-0005-0000-0000-0000C6010000}"/>
    <cellStyle name="Normal 2 2 2" xfId="486" xr:uid="{00000000-0005-0000-0000-0000C7010000}"/>
    <cellStyle name="Normal 2 2 2 2" xfId="487" xr:uid="{00000000-0005-0000-0000-0000C8010000}"/>
    <cellStyle name="Normal 2 3" xfId="488" xr:uid="{00000000-0005-0000-0000-0000C9010000}"/>
    <cellStyle name="Normal 2 3 2" xfId="489" xr:uid="{00000000-0005-0000-0000-0000CA010000}"/>
    <cellStyle name="Normal 2 4" xfId="490" xr:uid="{00000000-0005-0000-0000-0000CB010000}"/>
    <cellStyle name="Normal 2 5" xfId="491" xr:uid="{00000000-0005-0000-0000-0000CC010000}"/>
    <cellStyle name="Normal 2_Ag Cidade Alta esquadria fachada out 2013" xfId="492" xr:uid="{00000000-0005-0000-0000-0000CD010000}"/>
    <cellStyle name="Normal 3" xfId="8" xr:uid="{00000000-0005-0000-0000-0000CE010000}"/>
    <cellStyle name="Normal 3 2" xfId="42" xr:uid="{00000000-0005-0000-0000-0000CF010000}"/>
    <cellStyle name="Normal 3 2 2" xfId="493" xr:uid="{00000000-0005-0000-0000-0000D0010000}"/>
    <cellStyle name="Normal 3 3" xfId="494" xr:uid="{00000000-0005-0000-0000-0000D1010000}"/>
    <cellStyle name="Normal 3_Plo licitação Ag NOVA LONDRES troca de piso 24 out 2013 rev02" xfId="495" xr:uid="{00000000-0005-0000-0000-0000D2010000}"/>
    <cellStyle name="Normal 4" xfId="9" xr:uid="{00000000-0005-0000-0000-0000D3010000}"/>
    <cellStyle name="Normal 4 10" xfId="37" xr:uid="{00000000-0005-0000-0000-0000D4010000}"/>
    <cellStyle name="Normal 4 2" xfId="497" xr:uid="{00000000-0005-0000-0000-0000D5010000}"/>
    <cellStyle name="Normal 4 2 2" xfId="498" xr:uid="{00000000-0005-0000-0000-0000D6010000}"/>
    <cellStyle name="Normal 4 2 3" xfId="499" xr:uid="{00000000-0005-0000-0000-0000D7010000}"/>
    <cellStyle name="Normal 4 2 4" xfId="500" xr:uid="{00000000-0005-0000-0000-0000D8010000}"/>
    <cellStyle name="Normal 4 2 5" xfId="501" xr:uid="{00000000-0005-0000-0000-0000D9010000}"/>
    <cellStyle name="Normal 4 3" xfId="502" xr:uid="{00000000-0005-0000-0000-0000DA010000}"/>
    <cellStyle name="Normal 4 3 2 2" xfId="38" xr:uid="{00000000-0005-0000-0000-0000DB010000}"/>
    <cellStyle name="Normal 4 4" xfId="503" xr:uid="{00000000-0005-0000-0000-0000DC010000}"/>
    <cellStyle name="Normal 4 5" xfId="504" xr:uid="{00000000-0005-0000-0000-0000DD010000}"/>
    <cellStyle name="Normal 4 6" xfId="496" xr:uid="{00000000-0005-0000-0000-0000DE010000}"/>
    <cellStyle name="Normal 5" xfId="10" xr:uid="{00000000-0005-0000-0000-0000DF010000}"/>
    <cellStyle name="Normal 5 2" xfId="506" xr:uid="{00000000-0005-0000-0000-0000E0010000}"/>
    <cellStyle name="Normal 5 3" xfId="507" xr:uid="{00000000-0005-0000-0000-0000E1010000}"/>
    <cellStyle name="Normal 5 4" xfId="508" xr:uid="{00000000-0005-0000-0000-0000E2010000}"/>
    <cellStyle name="Normal 5 5" xfId="509" xr:uid="{00000000-0005-0000-0000-0000E3010000}"/>
    <cellStyle name="Normal 5 6" xfId="505" xr:uid="{00000000-0005-0000-0000-0000E4010000}"/>
    <cellStyle name="Normal 6" xfId="11" xr:uid="{00000000-0005-0000-0000-0000E5010000}"/>
    <cellStyle name="Normal 6 2" xfId="510" xr:uid="{00000000-0005-0000-0000-0000E6010000}"/>
    <cellStyle name="Normal 7" xfId="12" xr:uid="{00000000-0005-0000-0000-0000E7010000}"/>
    <cellStyle name="Normal 7 2" xfId="511" xr:uid="{00000000-0005-0000-0000-0000E8010000}"/>
    <cellStyle name="Normal 7 3" xfId="512" xr:uid="{00000000-0005-0000-0000-0000E9010000}"/>
    <cellStyle name="Normal 8" xfId="13" xr:uid="{00000000-0005-0000-0000-0000EA010000}"/>
    <cellStyle name="Normal 8 2" xfId="513" xr:uid="{00000000-0005-0000-0000-0000EB010000}"/>
    <cellStyle name="Normal 9" xfId="14" xr:uid="{00000000-0005-0000-0000-0000EC010000}"/>
    <cellStyle name="Normal 9 2" xfId="514" xr:uid="{00000000-0005-0000-0000-0000ED010000}"/>
    <cellStyle name="Nota 2" xfId="515" xr:uid="{00000000-0005-0000-0000-0000F1010000}"/>
    <cellStyle name="Nota 2 2" xfId="516" xr:uid="{00000000-0005-0000-0000-0000F2010000}"/>
    <cellStyle name="Nota 2 2 2" xfId="517" xr:uid="{00000000-0005-0000-0000-0000F3010000}"/>
    <cellStyle name="Nota 2 2 3" xfId="518" xr:uid="{00000000-0005-0000-0000-0000F4010000}"/>
    <cellStyle name="Nota 2 2 4" xfId="519" xr:uid="{00000000-0005-0000-0000-0000F5010000}"/>
    <cellStyle name="Nota 2 2 5" xfId="520" xr:uid="{00000000-0005-0000-0000-0000F6010000}"/>
    <cellStyle name="Nota 2 3" xfId="521" xr:uid="{00000000-0005-0000-0000-0000F7010000}"/>
    <cellStyle name="Nota 2 4" xfId="522" xr:uid="{00000000-0005-0000-0000-0000F8010000}"/>
    <cellStyle name="Nota 2 5" xfId="523" xr:uid="{00000000-0005-0000-0000-0000F9010000}"/>
    <cellStyle name="Nota 3" xfId="524" xr:uid="{00000000-0005-0000-0000-0000FA010000}"/>
    <cellStyle name="Nota 34" xfId="525" xr:uid="{00000000-0005-0000-0000-0000FB010000}"/>
    <cellStyle name="Nota 34 2" xfId="526" xr:uid="{00000000-0005-0000-0000-0000FC010000}"/>
    <cellStyle name="Note" xfId="527" xr:uid="{00000000-0005-0000-0000-0000FD010000}"/>
    <cellStyle name="Note 2" xfId="528" xr:uid="{00000000-0005-0000-0000-0000FE010000}"/>
    <cellStyle name="Note 3" xfId="529" xr:uid="{00000000-0005-0000-0000-0000FF010000}"/>
    <cellStyle name="Output" xfId="530" xr:uid="{00000000-0005-0000-0000-000000020000}"/>
    <cellStyle name="Output 2" xfId="531" xr:uid="{00000000-0005-0000-0000-000001020000}"/>
    <cellStyle name="padroes" xfId="15" xr:uid="{00000000-0005-0000-0000-000002020000}"/>
    <cellStyle name="planilhas" xfId="16" xr:uid="{00000000-0005-0000-0000-000003020000}"/>
    <cellStyle name="Porcentagem" xfId="17" builtinId="5"/>
    <cellStyle name="Porcentagem 2" xfId="18" xr:uid="{00000000-0005-0000-0000-000005020000}"/>
    <cellStyle name="Porcentagem 2 2" xfId="19" xr:uid="{00000000-0005-0000-0000-000006020000}"/>
    <cellStyle name="Porcentagem 2 2 2" xfId="533" xr:uid="{00000000-0005-0000-0000-000007020000}"/>
    <cellStyle name="Porcentagem 2 2 3" xfId="534" xr:uid="{00000000-0005-0000-0000-000008020000}"/>
    <cellStyle name="Porcentagem 2 2 4" xfId="535" xr:uid="{00000000-0005-0000-0000-000009020000}"/>
    <cellStyle name="Porcentagem 2 2 5" xfId="536" xr:uid="{00000000-0005-0000-0000-00000A020000}"/>
    <cellStyle name="Porcentagem 2 2 6" xfId="532" xr:uid="{00000000-0005-0000-0000-00000B020000}"/>
    <cellStyle name="Porcentagem 2 3" xfId="537" xr:uid="{00000000-0005-0000-0000-00000C020000}"/>
    <cellStyle name="Porcentagem 2 4" xfId="538" xr:uid="{00000000-0005-0000-0000-00000D020000}"/>
    <cellStyle name="Porcentagem 2 5" xfId="539" xr:uid="{00000000-0005-0000-0000-00000E020000}"/>
    <cellStyle name="Porcentagem 2 6" xfId="540" xr:uid="{00000000-0005-0000-0000-00000F020000}"/>
    <cellStyle name="Porcentagem 2 7" xfId="541" xr:uid="{00000000-0005-0000-0000-000010020000}"/>
    <cellStyle name="Porcentagem 3" xfId="20" xr:uid="{00000000-0005-0000-0000-000011020000}"/>
    <cellStyle name="Porcentagem 3 2" xfId="542" xr:uid="{00000000-0005-0000-0000-000012020000}"/>
    <cellStyle name="Porcentagem 3 3" xfId="543" xr:uid="{00000000-0005-0000-0000-000013020000}"/>
    <cellStyle name="Porcentagem 3 4" xfId="544" xr:uid="{00000000-0005-0000-0000-000014020000}"/>
    <cellStyle name="Porcentagem 3 5" xfId="545" xr:uid="{00000000-0005-0000-0000-000015020000}"/>
    <cellStyle name="Porcentagem 4" xfId="21" xr:uid="{00000000-0005-0000-0000-000016020000}"/>
    <cellStyle name="Porcentagem 4 2" xfId="41" xr:uid="{00000000-0005-0000-0000-000017020000}"/>
    <cellStyle name="Porcentagem 4 2 2" xfId="546" xr:uid="{00000000-0005-0000-0000-000018020000}"/>
    <cellStyle name="Porcentagem 4 3" xfId="547" xr:uid="{00000000-0005-0000-0000-000019020000}"/>
    <cellStyle name="Porcentagem 4 4" xfId="548" xr:uid="{00000000-0005-0000-0000-00001A020000}"/>
    <cellStyle name="Porcentagem 4 5" xfId="549" xr:uid="{00000000-0005-0000-0000-00001B020000}"/>
    <cellStyle name="Porcentagem 5" xfId="22" xr:uid="{00000000-0005-0000-0000-00001C020000}"/>
    <cellStyle name="Porcentagem 5 2" xfId="551" xr:uid="{00000000-0005-0000-0000-00001D020000}"/>
    <cellStyle name="Porcentagem 5 3" xfId="552" xr:uid="{00000000-0005-0000-0000-00001E020000}"/>
    <cellStyle name="Porcentagem 5 4" xfId="553" xr:uid="{00000000-0005-0000-0000-00001F020000}"/>
    <cellStyle name="Porcentagem 5 5" xfId="554" xr:uid="{00000000-0005-0000-0000-000020020000}"/>
    <cellStyle name="Porcentagem 5 6" xfId="550" xr:uid="{00000000-0005-0000-0000-000021020000}"/>
    <cellStyle name="Porcentagem 6" xfId="23" xr:uid="{00000000-0005-0000-0000-000022020000}"/>
    <cellStyle name="Porcentagem 6 2" xfId="555" xr:uid="{00000000-0005-0000-0000-000023020000}"/>
    <cellStyle name="Porcentagem 7" xfId="556" xr:uid="{00000000-0005-0000-0000-000024020000}"/>
    <cellStyle name="Porcentagem 8" xfId="557" xr:uid="{00000000-0005-0000-0000-000025020000}"/>
    <cellStyle name="Saída 2" xfId="558" xr:uid="{00000000-0005-0000-0000-000026020000}"/>
    <cellStyle name="Saída 2 2" xfId="559" xr:uid="{00000000-0005-0000-0000-000027020000}"/>
    <cellStyle name="Saída 2 2 2" xfId="560" xr:uid="{00000000-0005-0000-0000-000028020000}"/>
    <cellStyle name="Saída 2 2 3" xfId="561" xr:uid="{00000000-0005-0000-0000-000029020000}"/>
    <cellStyle name="Saída 2 2 4" xfId="562" xr:uid="{00000000-0005-0000-0000-00002A020000}"/>
    <cellStyle name="Saída 2 2 5" xfId="563" xr:uid="{00000000-0005-0000-0000-00002B020000}"/>
    <cellStyle name="Saída 2 3" xfId="564" xr:uid="{00000000-0005-0000-0000-00002C020000}"/>
    <cellStyle name="Saída 2 4" xfId="565" xr:uid="{00000000-0005-0000-0000-00002D020000}"/>
    <cellStyle name="Saída 2 5" xfId="566" xr:uid="{00000000-0005-0000-0000-00002E020000}"/>
    <cellStyle name="Saída 3" xfId="567" xr:uid="{00000000-0005-0000-0000-00002F020000}"/>
    <cellStyle name="Separador de milhares 2" xfId="24" xr:uid="{00000000-0005-0000-0000-000030020000}"/>
    <cellStyle name="Separador de milhares 2 2" xfId="25" xr:uid="{00000000-0005-0000-0000-000031020000}"/>
    <cellStyle name="Separador de milhares 2 2 2" xfId="570" xr:uid="{00000000-0005-0000-0000-000032020000}"/>
    <cellStyle name="Separador de milhares 2 2 3" xfId="571" xr:uid="{00000000-0005-0000-0000-000033020000}"/>
    <cellStyle name="Separador de milhares 2 2 4" xfId="572" xr:uid="{00000000-0005-0000-0000-000034020000}"/>
    <cellStyle name="Separador de milhares 2 2 5" xfId="573" xr:uid="{00000000-0005-0000-0000-000035020000}"/>
    <cellStyle name="Separador de milhares 2 2 6" xfId="569" xr:uid="{00000000-0005-0000-0000-000036020000}"/>
    <cellStyle name="Separador de milhares 2 3" xfId="26" xr:uid="{00000000-0005-0000-0000-000037020000}"/>
    <cellStyle name="Separador de milhares 2 3 2" xfId="574" xr:uid="{00000000-0005-0000-0000-000038020000}"/>
    <cellStyle name="Separador de milhares 2 4" xfId="575" xr:uid="{00000000-0005-0000-0000-000039020000}"/>
    <cellStyle name="Separador de milhares 2 5" xfId="576" xr:uid="{00000000-0005-0000-0000-00003A020000}"/>
    <cellStyle name="Separador de milhares 2 6" xfId="577" xr:uid="{00000000-0005-0000-0000-00003B020000}"/>
    <cellStyle name="Separador de milhares 2 7" xfId="578" xr:uid="{00000000-0005-0000-0000-00003C020000}"/>
    <cellStyle name="Separador de milhares 2 8" xfId="568" xr:uid="{00000000-0005-0000-0000-00003D020000}"/>
    <cellStyle name="Separador de milhares 2_3339-11-KIT06-PE-CRONOGRAMA_STEEL_FRAME-00" xfId="579" xr:uid="{00000000-0005-0000-0000-00003E020000}"/>
    <cellStyle name="Separador de milhares 3" xfId="27" xr:uid="{00000000-0005-0000-0000-00003F020000}"/>
    <cellStyle name="Separador de milhares 3 2" xfId="581" xr:uid="{00000000-0005-0000-0000-000040020000}"/>
    <cellStyle name="Separador de milhares 3 2 2" xfId="582" xr:uid="{00000000-0005-0000-0000-000041020000}"/>
    <cellStyle name="Separador de milhares 3 2 3" xfId="583" xr:uid="{00000000-0005-0000-0000-000042020000}"/>
    <cellStyle name="Separador de milhares 3 2 4" xfId="584" xr:uid="{00000000-0005-0000-0000-000043020000}"/>
    <cellStyle name="Separador de milhares 3 2 5" xfId="585" xr:uid="{00000000-0005-0000-0000-000044020000}"/>
    <cellStyle name="Separador de milhares 3 3" xfId="586" xr:uid="{00000000-0005-0000-0000-000045020000}"/>
    <cellStyle name="Separador de milhares 3 4" xfId="587" xr:uid="{00000000-0005-0000-0000-000046020000}"/>
    <cellStyle name="Separador de milhares 3 5" xfId="588" xr:uid="{00000000-0005-0000-0000-000047020000}"/>
    <cellStyle name="Separador de milhares 3 6" xfId="589" xr:uid="{00000000-0005-0000-0000-000048020000}"/>
    <cellStyle name="Separador de milhares 3 7" xfId="590" xr:uid="{00000000-0005-0000-0000-000049020000}"/>
    <cellStyle name="Separador de milhares 3 8" xfId="580" xr:uid="{00000000-0005-0000-0000-00004A020000}"/>
    <cellStyle name="Separador de milhares 4" xfId="28" xr:uid="{00000000-0005-0000-0000-00004B020000}"/>
    <cellStyle name="Separador de milhares 4 2" xfId="592" xr:uid="{00000000-0005-0000-0000-00004C020000}"/>
    <cellStyle name="Separador de milhares 4 3" xfId="593" xr:uid="{00000000-0005-0000-0000-00004D020000}"/>
    <cellStyle name="Separador de milhares 4 4" xfId="594" xr:uid="{00000000-0005-0000-0000-00004E020000}"/>
    <cellStyle name="Separador de milhares 4 5" xfId="595" xr:uid="{00000000-0005-0000-0000-00004F020000}"/>
    <cellStyle name="Separador de milhares 4 6" xfId="591" xr:uid="{00000000-0005-0000-0000-000050020000}"/>
    <cellStyle name="Separador de milhares 5" xfId="29" xr:uid="{00000000-0005-0000-0000-000051020000}"/>
    <cellStyle name="Separador de milhares 5 2" xfId="596" xr:uid="{00000000-0005-0000-0000-000052020000}"/>
    <cellStyle name="Separador de milhares 6" xfId="30" xr:uid="{00000000-0005-0000-0000-000053020000}"/>
    <cellStyle name="Separador de milhares 6 2" xfId="597" xr:uid="{00000000-0005-0000-0000-000054020000}"/>
    <cellStyle name="Separador de milhares 7" xfId="31" xr:uid="{00000000-0005-0000-0000-000055020000}"/>
    <cellStyle name="Separador de milhares 7 2" xfId="598" xr:uid="{00000000-0005-0000-0000-000056020000}"/>
    <cellStyle name="Texto de Aviso 2" xfId="599" xr:uid="{00000000-0005-0000-0000-000058020000}"/>
    <cellStyle name="Texto Explicativo 2" xfId="600" xr:uid="{00000000-0005-0000-0000-000059020000}"/>
    <cellStyle name="Title" xfId="601" xr:uid="{00000000-0005-0000-0000-00005A020000}"/>
    <cellStyle name="Title 2" xfId="602" xr:uid="{00000000-0005-0000-0000-00005B020000}"/>
    <cellStyle name="Título 1 1" xfId="32" xr:uid="{00000000-0005-0000-0000-00005C020000}"/>
    <cellStyle name="Título 1 1 1" xfId="604" xr:uid="{00000000-0005-0000-0000-00005D020000}"/>
    <cellStyle name="Título 1 1 1 1" xfId="605" xr:uid="{00000000-0005-0000-0000-00005E020000}"/>
    <cellStyle name="Título 1 1 1 2" xfId="606" xr:uid="{00000000-0005-0000-0000-00005F020000}"/>
    <cellStyle name="Título 1 1 1 3" xfId="607" xr:uid="{00000000-0005-0000-0000-000060020000}"/>
    <cellStyle name="Título 1 1 1 4" xfId="608" xr:uid="{00000000-0005-0000-0000-000061020000}"/>
    <cellStyle name="Título 1 1 1 5" xfId="609" xr:uid="{00000000-0005-0000-0000-000062020000}"/>
    <cellStyle name="Título 1 1 2" xfId="610" xr:uid="{00000000-0005-0000-0000-000063020000}"/>
    <cellStyle name="Título 1 1 3" xfId="611" xr:uid="{00000000-0005-0000-0000-000064020000}"/>
    <cellStyle name="Título 1 1 4" xfId="612" xr:uid="{00000000-0005-0000-0000-000065020000}"/>
    <cellStyle name="Título 1 1 5" xfId="613" xr:uid="{00000000-0005-0000-0000-000066020000}"/>
    <cellStyle name="Título 1 1 6" xfId="603" xr:uid="{00000000-0005-0000-0000-000067020000}"/>
    <cellStyle name="Título 1 2" xfId="614" xr:uid="{00000000-0005-0000-0000-000068020000}"/>
    <cellStyle name="Título 1 2 2" xfId="615" xr:uid="{00000000-0005-0000-0000-000069020000}"/>
    <cellStyle name="Título 1 3" xfId="616" xr:uid="{00000000-0005-0000-0000-00006A020000}"/>
    <cellStyle name="Título 1 3 2" xfId="617" xr:uid="{00000000-0005-0000-0000-00006B020000}"/>
    <cellStyle name="Título 1 3 3" xfId="618" xr:uid="{00000000-0005-0000-0000-00006C020000}"/>
    <cellStyle name="Título 1 3 4" xfId="619" xr:uid="{00000000-0005-0000-0000-00006D020000}"/>
    <cellStyle name="Título 1 3 5" xfId="620" xr:uid="{00000000-0005-0000-0000-00006E020000}"/>
    <cellStyle name="Título 1 4" xfId="621" xr:uid="{00000000-0005-0000-0000-00006F020000}"/>
    <cellStyle name="Título 1 4 2" xfId="622" xr:uid="{00000000-0005-0000-0000-000070020000}"/>
    <cellStyle name="Título 2 2" xfId="623" xr:uid="{00000000-0005-0000-0000-000071020000}"/>
    <cellStyle name="Título 2 3" xfId="624" xr:uid="{00000000-0005-0000-0000-000072020000}"/>
    <cellStyle name="Título 3 2" xfId="625" xr:uid="{00000000-0005-0000-0000-000073020000}"/>
    <cellStyle name="Título 3 3" xfId="626" xr:uid="{00000000-0005-0000-0000-000074020000}"/>
    <cellStyle name="Título 4 2" xfId="627" xr:uid="{00000000-0005-0000-0000-000075020000}"/>
    <cellStyle name="Título 4 3" xfId="628" xr:uid="{00000000-0005-0000-0000-000076020000}"/>
    <cellStyle name="Título 5" xfId="629" xr:uid="{00000000-0005-0000-0000-000077020000}"/>
    <cellStyle name="Título 5 2" xfId="630" xr:uid="{00000000-0005-0000-0000-000078020000}"/>
    <cellStyle name="Título 5 2 2" xfId="631" xr:uid="{00000000-0005-0000-0000-000079020000}"/>
    <cellStyle name="Título 5 2 3" xfId="632" xr:uid="{00000000-0005-0000-0000-00007A020000}"/>
    <cellStyle name="Título 5 2 4" xfId="633" xr:uid="{00000000-0005-0000-0000-00007B020000}"/>
    <cellStyle name="Título 5 2 5" xfId="634" xr:uid="{00000000-0005-0000-0000-00007C020000}"/>
    <cellStyle name="Título 5 3" xfId="635" xr:uid="{00000000-0005-0000-0000-00007D020000}"/>
    <cellStyle name="Título 6" xfId="636" xr:uid="{00000000-0005-0000-0000-00007E020000}"/>
    <cellStyle name="Título 7" xfId="637" xr:uid="{00000000-0005-0000-0000-00007F020000}"/>
    <cellStyle name="Total 2" xfId="638" xr:uid="{00000000-0005-0000-0000-000080020000}"/>
    <cellStyle name="Total 3" xfId="639" xr:uid="{00000000-0005-0000-0000-000081020000}"/>
    <cellStyle name="Total 3 2" xfId="640" xr:uid="{00000000-0005-0000-0000-000082020000}"/>
    <cellStyle name="Total 3 3" xfId="641" xr:uid="{00000000-0005-0000-0000-000083020000}"/>
    <cellStyle name="Total 3 4" xfId="642" xr:uid="{00000000-0005-0000-0000-000084020000}"/>
    <cellStyle name="Total 3 5" xfId="643" xr:uid="{00000000-0005-0000-0000-000085020000}"/>
    <cellStyle name="Vírgula" xfId="33" builtinId="3"/>
    <cellStyle name="Vírgula 10" xfId="645" xr:uid="{00000000-0005-0000-0000-000087020000}"/>
    <cellStyle name="Vírgula 11" xfId="646" xr:uid="{00000000-0005-0000-0000-000088020000}"/>
    <cellStyle name="Vírgula 12" xfId="647" xr:uid="{00000000-0005-0000-0000-000089020000}"/>
    <cellStyle name="Vírgula 13" xfId="648" xr:uid="{00000000-0005-0000-0000-00008A020000}"/>
    <cellStyle name="Vírgula 14" xfId="644" xr:uid="{00000000-0005-0000-0000-00008B020000}"/>
    <cellStyle name="Vírgula 2" xfId="34" xr:uid="{00000000-0005-0000-0000-00008C020000}"/>
    <cellStyle name="Vírgula 2 2" xfId="650" xr:uid="{00000000-0005-0000-0000-00008D020000}"/>
    <cellStyle name="Vírgula 2 2 2" xfId="651" xr:uid="{00000000-0005-0000-0000-00008E020000}"/>
    <cellStyle name="Vírgula 2 2 3" xfId="652" xr:uid="{00000000-0005-0000-0000-00008F020000}"/>
    <cellStyle name="Vírgula 2 3" xfId="653" xr:uid="{00000000-0005-0000-0000-000090020000}"/>
    <cellStyle name="Vírgula 2 4" xfId="654" xr:uid="{00000000-0005-0000-0000-000091020000}"/>
    <cellStyle name="Vírgula 2 5" xfId="655" xr:uid="{00000000-0005-0000-0000-000092020000}"/>
    <cellStyle name="Vírgula 2 6" xfId="649" xr:uid="{00000000-0005-0000-0000-000093020000}"/>
    <cellStyle name="Vírgula 3" xfId="656" xr:uid="{00000000-0005-0000-0000-000094020000}"/>
    <cellStyle name="Vírgula 3 2" xfId="657" xr:uid="{00000000-0005-0000-0000-000095020000}"/>
    <cellStyle name="Vírgula 3 3" xfId="658" xr:uid="{00000000-0005-0000-0000-000096020000}"/>
    <cellStyle name="Vírgula 3 4" xfId="659" xr:uid="{00000000-0005-0000-0000-000097020000}"/>
    <cellStyle name="Vírgula 3 5" xfId="660" xr:uid="{00000000-0005-0000-0000-000098020000}"/>
    <cellStyle name="Vírgula 4" xfId="661" xr:uid="{00000000-0005-0000-0000-000099020000}"/>
    <cellStyle name="Vírgula 4 2" xfId="662" xr:uid="{00000000-0005-0000-0000-00009A020000}"/>
    <cellStyle name="Vírgula 4 3" xfId="663" xr:uid="{00000000-0005-0000-0000-00009B020000}"/>
    <cellStyle name="Vírgula 4 4" xfId="664" xr:uid="{00000000-0005-0000-0000-00009C020000}"/>
    <cellStyle name="Vírgula 4 5" xfId="665" xr:uid="{00000000-0005-0000-0000-00009D020000}"/>
    <cellStyle name="Vírgula 5" xfId="666" xr:uid="{00000000-0005-0000-0000-00009E020000}"/>
    <cellStyle name="Vírgula 6" xfId="667" xr:uid="{00000000-0005-0000-0000-00009F020000}"/>
    <cellStyle name="Vírgula 6 2" xfId="668" xr:uid="{00000000-0005-0000-0000-0000A0020000}"/>
    <cellStyle name="Vírgula 7" xfId="669" xr:uid="{00000000-0005-0000-0000-0000A1020000}"/>
    <cellStyle name="Vírgula 8" xfId="670" xr:uid="{00000000-0005-0000-0000-0000A2020000}"/>
    <cellStyle name="Vírgula 9" xfId="671" xr:uid="{00000000-0005-0000-0000-0000A3020000}"/>
    <cellStyle name="Warning Text" xfId="672" xr:uid="{00000000-0005-0000-0000-0000A4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71664</xdr:rowOff>
    </xdr:from>
    <xdr:to>
      <xdr:col>2</xdr:col>
      <xdr:colOff>123418</xdr:colOff>
      <xdr:row>6</xdr:row>
      <xdr:rowOff>107045</xdr:rowOff>
    </xdr:to>
    <xdr:pic>
      <xdr:nvPicPr>
        <xdr:cNvPr id="2" name="Imagem 1">
          <a:extLst>
            <a:ext uri="{FF2B5EF4-FFF2-40B4-BE49-F238E27FC236}">
              <a16:creationId xmlns:a16="http://schemas.microsoft.com/office/drawing/2014/main" id="{2119AC0D-391C-43D9-A57B-A2FDCFBB43F4}"/>
            </a:ext>
          </a:extLst>
        </xdr:cNvPr>
        <xdr:cNvPicPr>
          <a:picLocks noChangeAspect="1"/>
        </xdr:cNvPicPr>
      </xdr:nvPicPr>
      <xdr:blipFill>
        <a:blip xmlns:r="http://schemas.openxmlformats.org/officeDocument/2006/relationships" r:embed="rId1"/>
        <a:stretch>
          <a:fillRect/>
        </a:stretch>
      </xdr:blipFill>
      <xdr:spPr>
        <a:xfrm>
          <a:off x="0" y="986064"/>
          <a:ext cx="1085443" cy="664031"/>
        </a:xfrm>
        <a:prstGeom prst="rect">
          <a:avLst/>
        </a:prstGeom>
      </xdr:spPr>
    </xdr:pic>
    <xdr:clientData/>
  </xdr:two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9E42A7E-2D9B-4D8A-9539-F98D06E670B6}" diskRevisions="1" revisionId="26" version="5">
  <header guid="{81E4D121-0D35-460F-88F7-1FD09357C167}" dateTime="2022-05-26T11:14:24" maxSheetId="3" userName="Andre Luis Siqueira Leal" r:id="rId1">
    <sheetIdMap count="2">
      <sheetId val="1"/>
      <sheetId val="2"/>
    </sheetIdMap>
  </header>
  <header guid="{EC351058-A2DC-491A-BAAB-85DE39349304}" dateTime="2022-05-31T09:00:56" maxSheetId="3" userName="Andre Luis Siqueira Leal" r:id="rId2">
    <sheetIdMap count="2">
      <sheetId val="1"/>
      <sheetId val="2"/>
    </sheetIdMap>
  </header>
  <header guid="{9ED5CE80-3100-4462-8B5B-E5B6FD85C80C}" dateTime="2022-05-31T09:01:49" maxSheetId="3" userName="Andre Luis Siqueira Leal" r:id="rId3">
    <sheetIdMap count="2">
      <sheetId val="1"/>
      <sheetId val="2"/>
    </sheetIdMap>
  </header>
  <header guid="{00160AED-E6E3-424C-A983-D3070C888665}" dateTime="2022-06-21T09:53:50" maxSheetId="3" userName="Thatiana de Fátima Tavares Benato" r:id="rId4" minRId="14">
    <sheetIdMap count="2">
      <sheetId val="1"/>
      <sheetId val="2"/>
    </sheetIdMap>
  </header>
  <header guid="{C9E42A7E-2D9B-4D8A-9539-F98D06E670B6}" dateTime="2022-06-21T09:54:01" maxSheetId="3" userName="Thatiana de Fátima Tavares Benato" r:id="rId5">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1B6D9D73_794D_4537_BD51_4B00D619ED9A_.wvu.Cols" hidden="1" oldHidden="1">
    <oldFormula>'ORÇAMENTO '!$B:$B</oldFormula>
  </rdn>
  <rcv guid="{1B6D9D73-794D-4537-BD51-4B00D619ED9A}" action="delete"/>
  <rdn rId="0" localSheetId="1" customView="1" name="Z_1B6D9D73_794D_4537_BD51_4B00D619ED9A_.wvu.PrintArea" hidden="1" oldHidden="1">
    <formula>'Modelo Original'!$B$4:$M$118</formula>
    <oldFormula>'Modelo Original'!$B$4:$M$118</oldFormula>
  </rdn>
  <rdn rId="0" localSheetId="1" customView="1" name="Z_1B6D9D73_794D_4537_BD51_4B00D619ED9A_.wvu.PrintTitles" hidden="1" oldHidden="1">
    <formula>'Modelo Original'!$4:$12</formula>
    <oldFormula>'Modelo Original'!$4:$12</oldFormula>
  </rdn>
  <rdn rId="0" localSheetId="1" customView="1" name="Z_1B6D9D73_794D_4537_BD51_4B00D619ED9A_.wvu.FilterData" hidden="1" oldHidden="1">
    <formula>'Modelo Original'!$A$13:$O$115</formula>
    <oldFormula>'Modelo Original'!$A$13:$O$115</oldFormula>
  </rdn>
  <rdn rId="0" localSheetId="2" customView="1" name="Z_1B6D9D73_794D_4537_BD51_4B00D619ED9A_.wvu.PrintArea" hidden="1" oldHidden="1">
    <formula>'ORÇAMENTO '!$B$4:$Q$150</formula>
    <oldFormula>'ORÇAMENTO '!$B$4:$Q$150</oldFormula>
  </rdn>
  <rdn rId="0" localSheetId="2" customView="1" name="Z_1B6D9D73_794D_4537_BD51_4B00D619ED9A_.wvu.PrintTitles" hidden="1" oldHidden="1">
    <formula>'ORÇAMENTO '!$4:$12</formula>
    <oldFormula>'ORÇAMENTO '!$4:$12</oldFormula>
  </rdn>
  <rdn rId="0" localSheetId="2" customView="1" name="Z_1B6D9D73_794D_4537_BD51_4B00D619ED9A_.wvu.FilterData" hidden="1" oldHidden="1">
    <formula>'ORÇAMENTO '!$B$13:$S$150</formula>
    <oldFormula>'ORÇAMENTO '!$B$13:$S$150</oldFormula>
  </rdn>
  <rcv guid="{1B6D9D73-794D-4537-BD51-4B00D619ED9A}"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B6D9D73-794D-4537-BD51-4B00D619ED9A}" action="delete"/>
  <rdn rId="0" localSheetId="1" customView="1" name="Z_1B6D9D73_794D_4537_BD51_4B00D619ED9A_.wvu.PrintArea" hidden="1" oldHidden="1">
    <formula>'Modelo Original'!$B$4:$M$118</formula>
    <oldFormula>'Modelo Original'!$B$4:$M$118</oldFormula>
  </rdn>
  <rdn rId="0" localSheetId="1" customView="1" name="Z_1B6D9D73_794D_4537_BD51_4B00D619ED9A_.wvu.PrintTitles" hidden="1" oldHidden="1">
    <formula>'Modelo Original'!$4:$12</formula>
    <oldFormula>'Modelo Original'!$4:$12</oldFormula>
  </rdn>
  <rdn rId="0" localSheetId="1" customView="1" name="Z_1B6D9D73_794D_4537_BD51_4B00D619ED9A_.wvu.FilterData" hidden="1" oldHidden="1">
    <formula>'Modelo Original'!$A$13:$O$115</formula>
    <oldFormula>'Modelo Original'!$A$13:$O$115</oldFormula>
  </rdn>
  <rdn rId="0" localSheetId="2" customView="1" name="Z_1B6D9D73_794D_4537_BD51_4B00D619ED9A_.wvu.PrintArea" hidden="1" oldHidden="1">
    <formula>'ORÇAMENTO '!$B$4:$Q$150</formula>
    <oldFormula>'ORÇAMENTO '!$B$4:$Q$150</oldFormula>
  </rdn>
  <rdn rId="0" localSheetId="2" customView="1" name="Z_1B6D9D73_794D_4537_BD51_4B00D619ED9A_.wvu.PrintTitles" hidden="1" oldHidden="1">
    <formula>'ORÇAMENTO '!$4:$12</formula>
    <oldFormula>'ORÇAMENTO '!$4:$12</oldFormula>
  </rdn>
  <rdn rId="0" localSheetId="2" customView="1" name="Z_1B6D9D73_794D_4537_BD51_4B00D619ED9A_.wvu.FilterData" hidden="1" oldHidden="1">
    <formula>'ORÇAMENTO '!$B$13:$S$150</formula>
    <oldFormula>'ORÇAMENTO '!$B$13:$S$150</oldFormula>
  </rdn>
  <rcv guid="{1B6D9D73-794D-4537-BD51-4B00D619ED9A}"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2">
    <oc r="B9" t="inlineStr">
      <is>
        <r>
          <rPr>
            <b/>
            <sz val="12"/>
            <color indexed="8"/>
            <rFont val="Calibri"/>
            <family val="2"/>
          </rPr>
          <t xml:space="preserve">ORÇAMENTO PARA EXECUÇÃO DE NOVO ESTUDIO DE GRAVAÇÃO NA UNIDADE SESC PORTÃO                                                             </t>
        </r>
        <r>
          <rPr>
            <sz val="12"/>
            <color indexed="8"/>
            <rFont val="Calibri"/>
            <family val="2"/>
          </rPr>
          <t xml:space="preserve">                                                                                                                                                                                                                                                                                                              </t>
        </r>
      </is>
    </oc>
    <nc r="B9" t="inlineStr">
      <is>
        <r>
          <rPr>
            <b/>
            <sz val="12"/>
            <color indexed="8"/>
            <rFont val="Calibri"/>
            <family val="2"/>
          </rPr>
          <t xml:space="preserve">ORÇAMENTO PARA EXECUÇÃO DE NOVO ESTÚDIO DE GRAVAÇÃO NA UNIDADE SENAC PORTÃO                                                             </t>
        </r>
        <r>
          <rPr>
            <sz val="12"/>
            <color indexed="8"/>
            <rFont val="Calibri"/>
            <family val="2"/>
          </rPr>
          <t xml:space="preserve">                                                                                                                                                                                                                                                                                                              </t>
        </r>
      </is>
    </nc>
  </rcc>
  <rdn rId="0" localSheetId="1" customView="1" name="Z_65A7E80C_0864_4F2C_A71A_1A4F09709D16_.wvu.PrintArea" hidden="1" oldHidden="1">
    <formula>'Modelo Original'!$B$4:$M$118</formula>
  </rdn>
  <rdn rId="0" localSheetId="1" customView="1" name="Z_65A7E80C_0864_4F2C_A71A_1A4F09709D16_.wvu.PrintTitles" hidden="1" oldHidden="1">
    <formula>'Modelo Original'!$4:$12</formula>
  </rdn>
  <rdn rId="0" localSheetId="1" customView="1" name="Z_65A7E80C_0864_4F2C_A71A_1A4F09709D16_.wvu.FilterData" hidden="1" oldHidden="1">
    <formula>'Modelo Original'!$A$13:$O$115</formula>
  </rdn>
  <rdn rId="0" localSheetId="2" customView="1" name="Z_65A7E80C_0864_4F2C_A71A_1A4F09709D16_.wvu.PrintArea" hidden="1" oldHidden="1">
    <formula>'ORÇAMENTO '!$B$4:$Q$150</formula>
  </rdn>
  <rdn rId="0" localSheetId="2" customView="1" name="Z_65A7E80C_0864_4F2C_A71A_1A4F09709D16_.wvu.PrintTitles" hidden="1" oldHidden="1">
    <formula>'ORÇAMENTO '!$4:$12</formula>
  </rdn>
  <rdn rId="0" localSheetId="2" customView="1" name="Z_65A7E80C_0864_4F2C_A71A_1A4F09709D16_.wvu.FilterData" hidden="1" oldHidden="1">
    <formula>'ORÇAMENTO '!$B$13:$S$150</formula>
  </rdn>
  <rcv guid="{65A7E80C-0864-4F2C-A71A-1A4F09709D16}"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5A7E80C-0864-4F2C-A71A-1A4F09709D16}" action="delete"/>
  <rdn rId="0" localSheetId="1" customView="1" name="Z_65A7E80C_0864_4F2C_A71A_1A4F09709D16_.wvu.PrintArea" hidden="1" oldHidden="1">
    <formula>'Modelo Original'!$B$4:$M$118</formula>
    <oldFormula>'Modelo Original'!$B$4:$M$118</oldFormula>
  </rdn>
  <rdn rId="0" localSheetId="1" customView="1" name="Z_65A7E80C_0864_4F2C_A71A_1A4F09709D16_.wvu.PrintTitles" hidden="1" oldHidden="1">
    <formula>'Modelo Original'!$4:$12</formula>
    <oldFormula>'Modelo Original'!$4:$12</oldFormula>
  </rdn>
  <rdn rId="0" localSheetId="1" customView="1" name="Z_65A7E80C_0864_4F2C_A71A_1A4F09709D16_.wvu.FilterData" hidden="1" oldHidden="1">
    <formula>'Modelo Original'!$A$13:$O$115</formula>
    <oldFormula>'Modelo Original'!$A$13:$O$115</oldFormula>
  </rdn>
  <rdn rId="0" localSheetId="2" customView="1" name="Z_65A7E80C_0864_4F2C_A71A_1A4F09709D16_.wvu.PrintArea" hidden="1" oldHidden="1">
    <formula>'ORÇAMENTO '!$B$4:$Q$150</formula>
    <oldFormula>'ORÇAMENTO '!$B$4:$Q$150</oldFormula>
  </rdn>
  <rdn rId="0" localSheetId="2" customView="1" name="Z_65A7E80C_0864_4F2C_A71A_1A4F09709D16_.wvu.PrintTitles" hidden="1" oldHidden="1">
    <formula>'ORÇAMENTO '!$4:$12</formula>
    <oldFormula>'ORÇAMENTO '!$4:$12</oldFormula>
  </rdn>
  <rdn rId="0" localSheetId="2" customView="1" name="Z_65A7E80C_0864_4F2C_A71A_1A4F09709D16_.wvu.FilterData" hidden="1" oldHidden="1">
    <formula>'ORÇAMENTO '!$B$13:$S$150</formula>
    <oldFormula>'ORÇAMENTO '!$B$13:$S$150</oldFormula>
  </rdn>
  <rcv guid="{65A7E80C-0864-4F2C-A71A-1A4F09709D16}"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1E4D121-0D35-460F-88F7-1FD09357C167}" name="Andre Luis Siqueira Leal" id="-889499311" dateTime="2022-05-26T11:14:24"/>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21"/>
  <sheetViews>
    <sheetView topLeftCell="A37" zoomScale="70" zoomScaleNormal="70" workbookViewId="0">
      <selection activeCell="C49" sqref="C49"/>
    </sheetView>
  </sheetViews>
  <sheetFormatPr defaultColWidth="11.42578125" defaultRowHeight="15" outlineLevelRow="1" x14ac:dyDescent="0.25"/>
  <cols>
    <col min="1" max="1" width="11.42578125" style="2"/>
    <col min="2" max="3" width="11.42578125" style="1" customWidth="1"/>
    <col min="4" max="4" width="57.7109375" style="2" customWidth="1"/>
    <col min="5" max="5" width="12.140625" style="1" customWidth="1"/>
    <col min="6" max="6" width="16" style="18" bestFit="1" customWidth="1"/>
    <col min="7" max="7" width="20.42578125" style="15" bestFit="1" customWidth="1"/>
    <col min="8" max="8" width="14.7109375" style="15" bestFit="1" customWidth="1"/>
    <col min="9" max="9" width="9" style="16" bestFit="1" customWidth="1"/>
    <col min="10" max="10" width="25.7109375" style="15" bestFit="1" customWidth="1"/>
    <col min="11" max="11" width="17.85546875" style="8" customWidth="1"/>
    <col min="12" max="12" width="31.140625" style="4" customWidth="1"/>
    <col min="13" max="13" width="18.28515625" style="1" customWidth="1"/>
    <col min="14" max="14" width="90.5703125" style="205" customWidth="1"/>
    <col min="15" max="15" width="10.140625" style="2" bestFit="1" customWidth="1"/>
    <col min="16" max="16384" width="11.42578125" style="2"/>
  </cols>
  <sheetData>
    <row r="2" spans="1:14" ht="35.25" customHeight="1" x14ac:dyDescent="0.25">
      <c r="B2" s="408" t="s">
        <v>0</v>
      </c>
      <c r="C2" s="408"/>
      <c r="D2" s="408"/>
      <c r="E2" s="408"/>
      <c r="F2" s="408"/>
      <c r="G2" s="408"/>
      <c r="H2" s="408"/>
      <c r="I2" s="408"/>
      <c r="J2" s="408"/>
      <c r="K2" s="408"/>
      <c r="L2" s="408"/>
      <c r="M2" s="408"/>
    </row>
    <row r="3" spans="1:14" ht="18.75" customHeight="1" thickBot="1" x14ac:dyDescent="0.3">
      <c r="B3" s="87"/>
      <c r="C3" s="87"/>
      <c r="D3" s="87"/>
      <c r="E3" s="87"/>
      <c r="F3" s="87"/>
      <c r="G3" s="87"/>
      <c r="H3" s="87"/>
      <c r="I3" s="87"/>
      <c r="J3" s="87"/>
      <c r="K3" s="87"/>
      <c r="L3" s="87"/>
      <c r="M3" s="87"/>
    </row>
    <row r="4" spans="1:14" customFormat="1" ht="15.75" x14ac:dyDescent="0.25">
      <c r="B4" s="416" t="s">
        <v>1</v>
      </c>
      <c r="C4" s="416"/>
      <c r="D4" s="74" t="s">
        <v>2</v>
      </c>
      <c r="E4" s="74"/>
      <c r="F4" s="409" t="s">
        <v>3</v>
      </c>
      <c r="G4" s="410"/>
      <c r="H4" s="74"/>
      <c r="I4" s="74"/>
      <c r="J4" s="411"/>
      <c r="K4" s="411"/>
      <c r="L4" s="411"/>
      <c r="M4" s="411"/>
      <c r="N4" s="206"/>
    </row>
    <row r="5" spans="1:14" ht="15.75" x14ac:dyDescent="0.25">
      <c r="B5" s="416"/>
      <c r="C5" s="416"/>
      <c r="D5" s="74" t="s">
        <v>4</v>
      </c>
      <c r="E5" s="19"/>
      <c r="F5" s="400" t="s">
        <v>5</v>
      </c>
      <c r="G5" s="401"/>
      <c r="H5" s="74"/>
      <c r="I5" s="74"/>
      <c r="J5" s="92"/>
      <c r="K5" s="118"/>
      <c r="L5" s="92"/>
      <c r="M5" s="118"/>
      <c r="N5" s="207"/>
    </row>
    <row r="6" spans="1:14" ht="15.75" x14ac:dyDescent="0.25">
      <c r="B6" s="17"/>
      <c r="C6" s="17"/>
      <c r="D6" s="74" t="s">
        <v>6</v>
      </c>
      <c r="E6" s="93"/>
      <c r="F6" s="88" t="s">
        <v>7</v>
      </c>
      <c r="G6" s="94">
        <f>SUM(H13:H114)/2</f>
        <v>205528.12558500006</v>
      </c>
      <c r="H6" s="74"/>
      <c r="I6" s="74"/>
      <c r="J6" s="92" t="s">
        <v>8</v>
      </c>
      <c r="K6" s="118">
        <v>44166</v>
      </c>
      <c r="L6" s="92" t="s">
        <v>9</v>
      </c>
      <c r="M6" s="119">
        <v>44341</v>
      </c>
      <c r="N6" s="207"/>
    </row>
    <row r="7" spans="1:14" ht="16.5" thickBot="1" x14ac:dyDescent="0.3">
      <c r="B7" s="17"/>
      <c r="C7" s="17"/>
      <c r="D7" s="74" t="s">
        <v>10</v>
      </c>
      <c r="E7" s="93"/>
      <c r="F7" s="90" t="s">
        <v>11</v>
      </c>
      <c r="G7" s="95">
        <f>SUM(J13:J114)/2</f>
        <v>267186.56326049985</v>
      </c>
      <c r="H7" s="74"/>
      <c r="I7" s="74"/>
      <c r="J7" s="92" t="s">
        <v>12</v>
      </c>
      <c r="K7" s="120">
        <v>0.3</v>
      </c>
      <c r="L7" s="92"/>
      <c r="M7" s="121"/>
      <c r="N7" s="207"/>
    </row>
    <row r="8" spans="1:14" ht="16.5" thickBot="1" x14ac:dyDescent="0.3">
      <c r="B8" s="415"/>
      <c r="C8" s="415"/>
      <c r="E8" s="20"/>
      <c r="F8" s="20"/>
      <c r="G8" s="20"/>
      <c r="H8" s="9"/>
      <c r="I8" s="11"/>
      <c r="J8" s="2"/>
      <c r="K8" s="2"/>
      <c r="L8" s="2"/>
      <c r="M8" s="2"/>
      <c r="N8" s="207"/>
    </row>
    <row r="9" spans="1:14" ht="21" customHeight="1" thickBot="1" x14ac:dyDescent="0.3">
      <c r="A9" s="75"/>
      <c r="B9" s="412" t="s">
        <v>13</v>
      </c>
      <c r="C9" s="413"/>
      <c r="D9" s="413"/>
      <c r="E9" s="413"/>
      <c r="F9" s="413"/>
      <c r="G9" s="413"/>
      <c r="H9" s="413"/>
      <c r="I9" s="413"/>
      <c r="J9" s="413"/>
      <c r="K9" s="413"/>
      <c r="L9" s="413"/>
      <c r="M9" s="414"/>
      <c r="N9" s="207"/>
    </row>
    <row r="10" spans="1:14" ht="15.75" customHeight="1" thickTop="1" x14ac:dyDescent="0.25">
      <c r="A10" s="75"/>
      <c r="B10" s="159"/>
      <c r="C10" s="76"/>
      <c r="D10" s="76"/>
      <c r="E10" s="76"/>
      <c r="F10" s="76"/>
      <c r="G10" s="76"/>
      <c r="H10" s="76"/>
      <c r="I10" s="76"/>
      <c r="J10" s="76"/>
      <c r="K10" s="76"/>
      <c r="L10" s="76"/>
      <c r="M10" s="160"/>
      <c r="N10" s="207"/>
    </row>
    <row r="11" spans="1:14" s="3" customFormat="1" ht="12" customHeight="1" x14ac:dyDescent="0.25">
      <c r="B11" s="161"/>
      <c r="C11" s="77"/>
      <c r="D11" s="77"/>
      <c r="E11" s="77"/>
      <c r="F11" s="78"/>
      <c r="G11" s="77"/>
      <c r="H11" s="77"/>
      <c r="I11" s="77"/>
      <c r="J11" s="79" t="s">
        <v>14</v>
      </c>
      <c r="K11" s="404" t="s">
        <v>15</v>
      </c>
      <c r="L11" s="404"/>
      <c r="M11" s="405"/>
      <c r="N11" s="208"/>
    </row>
    <row r="12" spans="1:14" s="3" customFormat="1" ht="24.75" customHeight="1" x14ac:dyDescent="0.25">
      <c r="B12" s="162" t="s">
        <v>16</v>
      </c>
      <c r="C12" s="80" t="s">
        <v>17</v>
      </c>
      <c r="D12" s="81" t="s">
        <v>18</v>
      </c>
      <c r="E12" s="82" t="s">
        <v>19</v>
      </c>
      <c r="F12" s="83" t="s">
        <v>20</v>
      </c>
      <c r="G12" s="84" t="s">
        <v>21</v>
      </c>
      <c r="H12" s="84" t="s">
        <v>22</v>
      </c>
      <c r="I12" s="85" t="s">
        <v>23</v>
      </c>
      <c r="J12" s="84" t="s">
        <v>24</v>
      </c>
      <c r="K12" s="86" t="s">
        <v>25</v>
      </c>
      <c r="L12" s="406" t="s">
        <v>26</v>
      </c>
      <c r="M12" s="407"/>
      <c r="N12" s="208"/>
    </row>
    <row r="13" spans="1:14" s="7" customFormat="1" ht="15.75" x14ac:dyDescent="0.25">
      <c r="B13" s="163" t="s">
        <v>27</v>
      </c>
      <c r="C13" s="21"/>
      <c r="D13" s="22" t="s">
        <v>28</v>
      </c>
      <c r="E13" s="22"/>
      <c r="F13" s="23"/>
      <c r="G13" s="21"/>
      <c r="H13" s="24">
        <f>SUM(H14:H20)</f>
        <v>16530.509999999998</v>
      </c>
      <c r="I13" s="25"/>
      <c r="J13" s="24">
        <f>SUM(J14:J20)</f>
        <v>21489.662999999997</v>
      </c>
      <c r="K13" s="22"/>
      <c r="L13" s="22"/>
      <c r="M13" s="164"/>
      <c r="N13" s="209"/>
    </row>
    <row r="14" spans="1:14" s="10" customFormat="1" ht="15.75" outlineLevel="1" x14ac:dyDescent="0.25">
      <c r="B14" s="165"/>
      <c r="C14" s="28"/>
      <c r="D14" s="97"/>
      <c r="E14" s="98"/>
      <c r="F14" s="99"/>
      <c r="G14" s="99"/>
      <c r="H14" s="100"/>
      <c r="I14" s="101"/>
      <c r="J14" s="100"/>
      <c r="K14" s="102"/>
      <c r="L14" s="111"/>
      <c r="M14" s="103"/>
      <c r="N14" s="210"/>
    </row>
    <row r="15" spans="1:14" s="10" customFormat="1" outlineLevel="1" x14ac:dyDescent="0.25">
      <c r="B15" s="165"/>
      <c r="C15" s="28"/>
      <c r="D15" s="114" t="s">
        <v>29</v>
      </c>
      <c r="E15" s="116" t="s">
        <v>30</v>
      </c>
      <c r="F15" s="104">
        <v>2</v>
      </c>
      <c r="G15" s="105">
        <v>5000</v>
      </c>
      <c r="H15" s="105">
        <f>F15*G15</f>
        <v>10000</v>
      </c>
      <c r="I15" s="106">
        <f>$K$7</f>
        <v>0.3</v>
      </c>
      <c r="J15" s="105">
        <f>H15*(1+I15)</f>
        <v>13000</v>
      </c>
      <c r="K15" s="107">
        <v>44166</v>
      </c>
      <c r="L15" s="108"/>
      <c r="M15" s="109"/>
      <c r="N15" s="210"/>
    </row>
    <row r="16" spans="1:14" s="10" customFormat="1" outlineLevel="1" x14ac:dyDescent="0.25">
      <c r="B16" s="165"/>
      <c r="C16" s="28"/>
      <c r="D16" s="112" t="s">
        <v>31</v>
      </c>
      <c r="E16" s="113" t="s">
        <v>30</v>
      </c>
      <c r="F16" s="104">
        <v>1</v>
      </c>
      <c r="G16" s="105">
        <v>1500</v>
      </c>
      <c r="H16" s="105">
        <f>F16*G16</f>
        <v>1500</v>
      </c>
      <c r="I16" s="106">
        <f>$K$7</f>
        <v>0.3</v>
      </c>
      <c r="J16" s="105">
        <f>H16*(1+I16)</f>
        <v>1950</v>
      </c>
      <c r="K16" s="107">
        <v>44167</v>
      </c>
      <c r="L16" s="108"/>
      <c r="M16" s="109"/>
      <c r="N16" s="210"/>
    </row>
    <row r="17" spans="2:14" s="10" customFormat="1" outlineLevel="1" x14ac:dyDescent="0.25">
      <c r="B17" s="165"/>
      <c r="C17" s="28"/>
      <c r="D17" s="114" t="s">
        <v>32</v>
      </c>
      <c r="E17" s="115" t="s">
        <v>33</v>
      </c>
      <c r="F17" s="104">
        <v>4</v>
      </c>
      <c r="G17" s="105">
        <v>327.89</v>
      </c>
      <c r="H17" s="105">
        <f>F17*G17</f>
        <v>1311.56</v>
      </c>
      <c r="I17" s="106">
        <f>$K$7</f>
        <v>0.3</v>
      </c>
      <c r="J17" s="105">
        <f>H17*(1+I17)</f>
        <v>1705.028</v>
      </c>
      <c r="K17" s="107">
        <v>44168</v>
      </c>
      <c r="L17" s="108" t="s">
        <v>34</v>
      </c>
      <c r="M17" s="109" t="s">
        <v>35</v>
      </c>
      <c r="N17" s="210"/>
    </row>
    <row r="18" spans="2:14" s="10" customFormat="1" outlineLevel="1" x14ac:dyDescent="0.25">
      <c r="B18" s="165"/>
      <c r="C18" s="28"/>
      <c r="D18" s="117" t="s">
        <v>36</v>
      </c>
      <c r="E18" s="113" t="s">
        <v>30</v>
      </c>
      <c r="F18" s="104">
        <v>1</v>
      </c>
      <c r="G18" s="105">
        <v>3500</v>
      </c>
      <c r="H18" s="105">
        <f>F18*G18</f>
        <v>3500</v>
      </c>
      <c r="I18" s="106">
        <f>$K$7</f>
        <v>0.3</v>
      </c>
      <c r="J18" s="105">
        <f>H18*(1+I18)</f>
        <v>4550</v>
      </c>
      <c r="K18" s="107">
        <v>44175</v>
      </c>
      <c r="L18" s="108" t="s">
        <v>37</v>
      </c>
      <c r="M18" s="109" t="s">
        <v>38</v>
      </c>
      <c r="N18" s="210"/>
    </row>
    <row r="19" spans="2:14" s="10" customFormat="1" outlineLevel="1" x14ac:dyDescent="0.25">
      <c r="B19" s="165"/>
      <c r="C19" s="28"/>
      <c r="D19" s="114" t="s">
        <v>39</v>
      </c>
      <c r="E19" s="115" t="s">
        <v>33</v>
      </c>
      <c r="F19" s="104">
        <v>43.79</v>
      </c>
      <c r="G19" s="105">
        <v>5</v>
      </c>
      <c r="H19" s="105">
        <f>F19*G19</f>
        <v>218.95</v>
      </c>
      <c r="I19" s="106">
        <f>$K$7</f>
        <v>0.3</v>
      </c>
      <c r="J19" s="105">
        <f>H19*(1+I19)</f>
        <v>284.63499999999999</v>
      </c>
      <c r="K19" s="107">
        <v>44175</v>
      </c>
      <c r="L19" s="108"/>
      <c r="M19" s="109"/>
      <c r="N19" s="210"/>
    </row>
    <row r="20" spans="2:14" s="10" customFormat="1" outlineLevel="1" x14ac:dyDescent="0.25">
      <c r="B20" s="165"/>
      <c r="C20" s="28"/>
      <c r="D20" s="29"/>
      <c r="E20" s="30"/>
      <c r="F20" s="31"/>
      <c r="G20" s="32"/>
      <c r="H20" s="33"/>
      <c r="I20" s="34"/>
      <c r="J20" s="33"/>
      <c r="K20" s="35"/>
      <c r="L20" s="36"/>
      <c r="M20" s="124"/>
      <c r="N20" s="215" t="s">
        <v>40</v>
      </c>
    </row>
    <row r="21" spans="2:14" s="10" customFormat="1" outlineLevel="1" x14ac:dyDescent="0.25">
      <c r="B21" s="165"/>
      <c r="C21" s="28"/>
      <c r="D21" s="29"/>
      <c r="E21" s="30"/>
      <c r="F21" s="31"/>
      <c r="G21" s="32"/>
      <c r="H21" s="33"/>
      <c r="I21" s="34"/>
      <c r="J21" s="33"/>
      <c r="K21" s="35"/>
      <c r="L21" s="36"/>
      <c r="M21" s="124"/>
      <c r="N21" s="215" t="s">
        <v>41</v>
      </c>
    </row>
    <row r="22" spans="2:14" s="10" customFormat="1" outlineLevel="1" x14ac:dyDescent="0.25">
      <c r="B22" s="165"/>
      <c r="C22" s="28"/>
      <c r="D22" s="29"/>
      <c r="E22" s="30"/>
      <c r="F22" s="31"/>
      <c r="G22" s="32"/>
      <c r="H22" s="33"/>
      <c r="I22" s="34"/>
      <c r="J22" s="33"/>
      <c r="K22" s="35"/>
      <c r="L22" s="36"/>
      <c r="M22" s="124"/>
      <c r="N22" s="215" t="s">
        <v>42</v>
      </c>
    </row>
    <row r="23" spans="2:14" s="10" customFormat="1" outlineLevel="1" x14ac:dyDescent="0.25">
      <c r="B23" s="165"/>
      <c r="C23" s="28"/>
      <c r="D23" s="29"/>
      <c r="E23" s="30"/>
      <c r="F23" s="31"/>
      <c r="G23" s="32"/>
      <c r="H23" s="33"/>
      <c r="I23" s="34"/>
      <c r="J23" s="33"/>
      <c r="K23" s="35"/>
      <c r="L23" s="36"/>
      <c r="M23" s="124"/>
      <c r="N23" s="215" t="s">
        <v>43</v>
      </c>
    </row>
    <row r="24" spans="2:14" s="10" customFormat="1" outlineLevel="1" x14ac:dyDescent="0.25">
      <c r="B24" s="165"/>
      <c r="C24" s="28"/>
      <c r="D24" s="29"/>
      <c r="E24" s="30"/>
      <c r="F24" s="31"/>
      <c r="G24" s="32"/>
      <c r="H24" s="33"/>
      <c r="I24" s="34"/>
      <c r="J24" s="33"/>
      <c r="K24" s="35"/>
      <c r="L24" s="36"/>
      <c r="M24" s="124"/>
      <c r="N24" s="215" t="s">
        <v>44</v>
      </c>
    </row>
    <row r="25" spans="2:14" s="13" customFormat="1" ht="15.75" x14ac:dyDescent="0.25">
      <c r="B25" s="163" t="s">
        <v>45</v>
      </c>
      <c r="C25" s="21"/>
      <c r="D25" s="22" t="s">
        <v>46</v>
      </c>
      <c r="E25" s="22"/>
      <c r="F25" s="23"/>
      <c r="G25" s="21"/>
      <c r="H25" s="24">
        <f>SUM(H27:H33)</f>
        <v>13373.38406</v>
      </c>
      <c r="I25" s="25"/>
      <c r="J25" s="24">
        <f>SUM(J27:J33)</f>
        <v>17385.399278000001</v>
      </c>
      <c r="K25" s="22"/>
      <c r="L25" s="22"/>
      <c r="M25" s="164"/>
      <c r="N25" s="211"/>
    </row>
    <row r="26" spans="2:14" s="13" customFormat="1" ht="15.75" outlineLevel="1" x14ac:dyDescent="0.25">
      <c r="B26" s="168"/>
      <c r="C26" s="42"/>
      <c r="D26" s="50"/>
      <c r="E26" s="42"/>
      <c r="F26" s="51"/>
      <c r="G26" s="41"/>
      <c r="H26" s="42"/>
      <c r="I26" s="52"/>
      <c r="J26" s="38"/>
      <c r="K26" s="43"/>
      <c r="L26" s="42"/>
      <c r="M26" s="167"/>
      <c r="N26" s="215" t="s">
        <v>47</v>
      </c>
    </row>
    <row r="27" spans="2:14" s="13" customFormat="1" outlineLevel="1" x14ac:dyDescent="0.25">
      <c r="B27" s="173"/>
      <c r="C27" s="48"/>
      <c r="D27" s="132" t="s">
        <v>48</v>
      </c>
      <c r="E27" s="126" t="s">
        <v>33</v>
      </c>
      <c r="F27" s="104">
        <v>43.79</v>
      </c>
      <c r="G27" s="104">
        <v>20.350000000000001</v>
      </c>
      <c r="H27" s="104">
        <f t="shared" ref="H27:H32" si="0">F27*G27</f>
        <v>891.12650000000008</v>
      </c>
      <c r="I27" s="106">
        <f t="shared" ref="I27:I32" si="1">$K$7</f>
        <v>0.3</v>
      </c>
      <c r="J27" s="105">
        <f t="shared" ref="J27:J32" si="2">H27*(1+I27)</f>
        <v>1158.4644500000002</v>
      </c>
      <c r="K27" s="107">
        <v>44175</v>
      </c>
      <c r="L27" s="108" t="s">
        <v>34</v>
      </c>
      <c r="M27" s="109">
        <v>97633</v>
      </c>
      <c r="N27" s="215" t="s">
        <v>49</v>
      </c>
    </row>
    <row r="28" spans="2:14" s="13" customFormat="1" outlineLevel="1" x14ac:dyDescent="0.25">
      <c r="B28" s="173"/>
      <c r="C28" s="48"/>
      <c r="D28" s="122" t="s">
        <v>50</v>
      </c>
      <c r="E28" s="126" t="s">
        <v>33</v>
      </c>
      <c r="F28" s="104">
        <v>43.79</v>
      </c>
      <c r="G28" s="129">
        <v>1.57</v>
      </c>
      <c r="H28" s="129">
        <f t="shared" si="0"/>
        <v>68.750299999999996</v>
      </c>
      <c r="I28" s="106">
        <f t="shared" si="1"/>
        <v>0.3</v>
      </c>
      <c r="J28" s="129">
        <f t="shared" si="2"/>
        <v>89.375389999999996</v>
      </c>
      <c r="K28" s="107">
        <v>44176</v>
      </c>
      <c r="L28" s="108" t="s">
        <v>34</v>
      </c>
      <c r="M28" s="130">
        <v>97640</v>
      </c>
      <c r="N28" s="215" t="s">
        <v>51</v>
      </c>
    </row>
    <row r="29" spans="2:14" s="13" customFormat="1" outlineLevel="1" x14ac:dyDescent="0.25">
      <c r="B29" s="173"/>
      <c r="C29" s="48"/>
      <c r="D29" s="132" t="s">
        <v>52</v>
      </c>
      <c r="E29" s="126" t="s">
        <v>33</v>
      </c>
      <c r="F29" s="123">
        <f>5.98*3.06+8.17*3.06</f>
        <v>43.298999999999999</v>
      </c>
      <c r="G29" s="104">
        <v>7.24</v>
      </c>
      <c r="H29" s="104">
        <f t="shared" si="0"/>
        <v>313.48475999999999</v>
      </c>
      <c r="I29" s="106">
        <f t="shared" si="1"/>
        <v>0.3</v>
      </c>
      <c r="J29" s="105">
        <f t="shared" si="2"/>
        <v>407.53018800000001</v>
      </c>
      <c r="K29" s="107">
        <v>44177</v>
      </c>
      <c r="L29" s="108" t="s">
        <v>34</v>
      </c>
      <c r="M29" s="109">
        <v>97638</v>
      </c>
      <c r="N29" s="211"/>
    </row>
    <row r="30" spans="2:14" s="13" customFormat="1" outlineLevel="1" x14ac:dyDescent="0.25">
      <c r="B30" s="173"/>
      <c r="C30" s="48"/>
      <c r="D30" s="132" t="s">
        <v>53</v>
      </c>
      <c r="E30" s="115" t="s">
        <v>30</v>
      </c>
      <c r="F30" s="123">
        <v>3</v>
      </c>
      <c r="G30" s="104">
        <v>8.31</v>
      </c>
      <c r="H30" s="104">
        <f t="shared" si="0"/>
        <v>24.93</v>
      </c>
      <c r="I30" s="106">
        <f t="shared" si="1"/>
        <v>0.3</v>
      </c>
      <c r="J30" s="105">
        <f t="shared" si="2"/>
        <v>32.408999999999999</v>
      </c>
      <c r="K30" s="107">
        <v>44179</v>
      </c>
      <c r="L30" s="108" t="s">
        <v>34</v>
      </c>
      <c r="M30" s="109">
        <v>97644</v>
      </c>
      <c r="N30" s="211"/>
    </row>
    <row r="31" spans="2:14" s="13" customFormat="1" ht="45" outlineLevel="1" x14ac:dyDescent="0.25">
      <c r="B31" s="173"/>
      <c r="C31" s="48"/>
      <c r="D31" s="122" t="s">
        <v>54</v>
      </c>
      <c r="E31" s="115" t="s">
        <v>33</v>
      </c>
      <c r="F31" s="104">
        <v>43.79</v>
      </c>
      <c r="G31" s="104">
        <v>164.75</v>
      </c>
      <c r="H31" s="104">
        <f t="shared" si="0"/>
        <v>7214.4025000000001</v>
      </c>
      <c r="I31" s="106">
        <f t="shared" si="1"/>
        <v>0.3</v>
      </c>
      <c r="J31" s="105">
        <f t="shared" si="2"/>
        <v>9378.7232500000009</v>
      </c>
      <c r="K31" s="107">
        <v>44184</v>
      </c>
      <c r="L31" s="108" t="s">
        <v>34</v>
      </c>
      <c r="M31" s="109">
        <v>98673</v>
      </c>
      <c r="N31" s="215" t="s">
        <v>55</v>
      </c>
    </row>
    <row r="32" spans="2:14" s="13" customFormat="1" ht="120" outlineLevel="1" x14ac:dyDescent="0.25">
      <c r="B32" s="173"/>
      <c r="C32" s="200"/>
      <c r="D32" s="203" t="s">
        <v>56</v>
      </c>
      <c r="E32" s="115" t="s">
        <v>33</v>
      </c>
      <c r="F32" s="104">
        <v>43.79</v>
      </c>
      <c r="G32" s="104">
        <f>80+31</f>
        <v>111</v>
      </c>
      <c r="H32" s="104">
        <f t="shared" si="0"/>
        <v>4860.6899999999996</v>
      </c>
      <c r="I32" s="106">
        <f t="shared" si="1"/>
        <v>0.3</v>
      </c>
      <c r="J32" s="105">
        <f t="shared" si="2"/>
        <v>6318.8969999999999</v>
      </c>
      <c r="K32" s="107"/>
      <c r="L32" s="108"/>
      <c r="M32" s="109"/>
      <c r="N32" s="211"/>
    </row>
    <row r="33" spans="2:14" s="13" customFormat="1" outlineLevel="1" x14ac:dyDescent="0.25">
      <c r="B33" s="173"/>
      <c r="C33" s="48"/>
      <c r="D33" s="192"/>
      <c r="E33" s="193"/>
      <c r="F33" s="140"/>
      <c r="G33" s="194"/>
      <c r="H33" s="194"/>
      <c r="I33" s="195"/>
      <c r="J33" s="194"/>
      <c r="K33" s="149"/>
      <c r="L33" s="193"/>
      <c r="M33" s="136"/>
      <c r="N33" s="215" t="s">
        <v>57</v>
      </c>
    </row>
    <row r="34" spans="2:14" s="13" customFormat="1" outlineLevel="1" x14ac:dyDescent="0.25">
      <c r="B34" s="173"/>
      <c r="C34" s="48"/>
      <c r="D34" s="192"/>
      <c r="E34" s="193"/>
      <c r="F34" s="140"/>
      <c r="G34" s="194"/>
      <c r="H34" s="194"/>
      <c r="I34" s="195"/>
      <c r="J34" s="194"/>
      <c r="K34" s="149"/>
      <c r="L34" s="193"/>
      <c r="M34" s="136"/>
      <c r="N34" s="215"/>
    </row>
    <row r="35" spans="2:14" s="7" customFormat="1" ht="15.75" x14ac:dyDescent="0.25">
      <c r="B35" s="163" t="s">
        <v>58</v>
      </c>
      <c r="C35" s="21"/>
      <c r="D35" s="96" t="s">
        <v>59</v>
      </c>
      <c r="E35" s="22"/>
      <c r="F35" s="23"/>
      <c r="G35" s="21"/>
      <c r="H35" s="24">
        <f>SUM(H37:H46)</f>
        <v>69213.362125</v>
      </c>
      <c r="I35" s="25"/>
      <c r="J35" s="24">
        <f>SUM(J37:J46)</f>
        <v>89977.370762499995</v>
      </c>
      <c r="K35" s="22"/>
      <c r="L35" s="22"/>
      <c r="M35" s="164"/>
      <c r="N35" s="212" t="s">
        <v>60</v>
      </c>
    </row>
    <row r="36" spans="2:14" s="7" customFormat="1" ht="15.75" outlineLevel="1" x14ac:dyDescent="0.25">
      <c r="B36" s="166"/>
      <c r="C36" s="39"/>
      <c r="D36" s="40"/>
      <c r="E36" s="40"/>
      <c r="F36" s="66"/>
      <c r="G36" s="39"/>
      <c r="H36" s="63"/>
      <c r="I36" s="26"/>
      <c r="J36" s="27"/>
      <c r="K36" s="64"/>
      <c r="L36" s="39"/>
      <c r="M36" s="175"/>
      <c r="N36" s="209"/>
    </row>
    <row r="37" spans="2:14" s="7" customFormat="1" outlineLevel="1" x14ac:dyDescent="0.25">
      <c r="B37" s="176"/>
      <c r="C37" s="65"/>
      <c r="D37" s="122" t="s">
        <v>61</v>
      </c>
      <c r="E37" s="127" t="s">
        <v>30</v>
      </c>
      <c r="F37" s="123">
        <v>2</v>
      </c>
      <c r="G37" s="125">
        <v>7257</v>
      </c>
      <c r="H37" s="104">
        <f>F37*G37</f>
        <v>14514</v>
      </c>
      <c r="I37" s="106">
        <f t="shared" ref="I37:I46" si="3">$K$7</f>
        <v>0.3</v>
      </c>
      <c r="J37" s="105">
        <f>H37*(1+I37)</f>
        <v>18868.2</v>
      </c>
      <c r="K37" s="107">
        <v>44175</v>
      </c>
      <c r="L37" s="108" t="s">
        <v>62</v>
      </c>
      <c r="M37" s="124"/>
      <c r="N37" s="215" t="s">
        <v>63</v>
      </c>
    </row>
    <row r="38" spans="2:14" s="7" customFormat="1" ht="30" outlineLevel="1" x14ac:dyDescent="0.25">
      <c r="B38" s="176"/>
      <c r="C38" s="65"/>
      <c r="D38" s="132" t="s">
        <v>64</v>
      </c>
      <c r="E38" s="127" t="s">
        <v>30</v>
      </c>
      <c r="F38" s="198">
        <v>1</v>
      </c>
      <c r="G38" s="125">
        <v>9086</v>
      </c>
      <c r="H38" s="104">
        <f>F38*G38</f>
        <v>9086</v>
      </c>
      <c r="I38" s="106">
        <f t="shared" si="3"/>
        <v>0.3</v>
      </c>
      <c r="J38" s="105">
        <f>H38*(1+I38)</f>
        <v>11811.800000000001</v>
      </c>
      <c r="K38" s="107">
        <v>44176</v>
      </c>
      <c r="L38" s="108" t="s">
        <v>65</v>
      </c>
      <c r="M38" s="124"/>
      <c r="N38" s="215" t="s">
        <v>63</v>
      </c>
    </row>
    <row r="39" spans="2:14" s="7" customFormat="1" outlineLevel="1" x14ac:dyDescent="0.2">
      <c r="B39" s="176"/>
      <c r="C39" s="65"/>
      <c r="D39" s="110" t="s">
        <v>66</v>
      </c>
      <c r="E39" s="137" t="s">
        <v>30</v>
      </c>
      <c r="F39" s="199">
        <v>3</v>
      </c>
      <c r="G39" s="125">
        <v>2163</v>
      </c>
      <c r="H39" s="199">
        <f t="shared" ref="H39:H46" si="4">G39*F39</f>
        <v>6489</v>
      </c>
      <c r="I39" s="106">
        <f t="shared" si="3"/>
        <v>0.3</v>
      </c>
      <c r="J39" s="105">
        <f t="shared" ref="J39:J46" si="5">H39*(1+I39)</f>
        <v>8435.7000000000007</v>
      </c>
      <c r="K39" s="107">
        <v>44178</v>
      </c>
      <c r="L39" s="108" t="s">
        <v>67</v>
      </c>
      <c r="M39" s="131"/>
      <c r="N39" s="215" t="s">
        <v>63</v>
      </c>
    </row>
    <row r="40" spans="2:14" s="7" customFormat="1" ht="30" outlineLevel="1" x14ac:dyDescent="0.2">
      <c r="B40" s="176"/>
      <c r="C40" s="65"/>
      <c r="D40" s="132" t="s">
        <v>68</v>
      </c>
      <c r="E40" s="127" t="s">
        <v>30</v>
      </c>
      <c r="F40" s="129">
        <v>2</v>
      </c>
      <c r="G40" s="125">
        <v>12918</v>
      </c>
      <c r="H40" s="199">
        <f t="shared" si="4"/>
        <v>25836</v>
      </c>
      <c r="I40" s="106">
        <f t="shared" si="3"/>
        <v>0.3</v>
      </c>
      <c r="J40" s="105">
        <f t="shared" si="5"/>
        <v>33586.800000000003</v>
      </c>
      <c r="K40" s="107">
        <v>44179</v>
      </c>
      <c r="L40" s="108" t="s">
        <v>65</v>
      </c>
      <c r="M40" s="131"/>
      <c r="N40" s="215" t="s">
        <v>63</v>
      </c>
    </row>
    <row r="41" spans="2:14" s="7" customFormat="1" ht="30" outlineLevel="1" x14ac:dyDescent="0.25">
      <c r="B41" s="176"/>
      <c r="C41" s="65"/>
      <c r="D41" s="110" t="s">
        <v>69</v>
      </c>
      <c r="E41" s="127" t="s">
        <v>30</v>
      </c>
      <c r="F41" s="129">
        <v>1</v>
      </c>
      <c r="G41" s="138">
        <v>8819</v>
      </c>
      <c r="H41" s="129">
        <f t="shared" si="4"/>
        <v>8819</v>
      </c>
      <c r="I41" s="106">
        <f t="shared" si="3"/>
        <v>0.3</v>
      </c>
      <c r="J41" s="105">
        <f t="shared" si="5"/>
        <v>11464.7</v>
      </c>
      <c r="K41" s="107">
        <v>44181</v>
      </c>
      <c r="L41" s="108" t="s">
        <v>70</v>
      </c>
      <c r="M41" s="131"/>
      <c r="N41" s="215" t="s">
        <v>71</v>
      </c>
    </row>
    <row r="42" spans="2:14" s="7" customFormat="1" outlineLevel="1" x14ac:dyDescent="0.2">
      <c r="B42" s="176"/>
      <c r="C42" s="65"/>
      <c r="D42" s="110" t="s">
        <v>72</v>
      </c>
      <c r="E42" s="137" t="s">
        <v>30</v>
      </c>
      <c r="F42" s="129">
        <v>1</v>
      </c>
      <c r="G42" s="138">
        <v>916</v>
      </c>
      <c r="H42" s="199">
        <f t="shared" si="4"/>
        <v>916</v>
      </c>
      <c r="I42" s="106">
        <f t="shared" si="3"/>
        <v>0.3</v>
      </c>
      <c r="J42" s="105">
        <f t="shared" si="5"/>
        <v>1190.8</v>
      </c>
      <c r="K42" s="107">
        <v>44182</v>
      </c>
      <c r="L42" s="108" t="s">
        <v>73</v>
      </c>
      <c r="M42" s="131"/>
      <c r="N42" s="215" t="s">
        <v>63</v>
      </c>
    </row>
    <row r="43" spans="2:14" s="7" customFormat="1" ht="30" outlineLevel="1" x14ac:dyDescent="0.2">
      <c r="B43" s="176"/>
      <c r="C43" s="65"/>
      <c r="D43" s="110" t="s">
        <v>74</v>
      </c>
      <c r="E43" s="127" t="s">
        <v>30</v>
      </c>
      <c r="F43" s="129">
        <v>1</v>
      </c>
      <c r="G43" s="138">
        <v>264.99</v>
      </c>
      <c r="H43" s="199">
        <f t="shared" si="4"/>
        <v>264.99</v>
      </c>
      <c r="I43" s="106">
        <f t="shared" si="3"/>
        <v>0.3</v>
      </c>
      <c r="J43" s="105">
        <f t="shared" si="5"/>
        <v>344.48700000000002</v>
      </c>
      <c r="K43" s="107">
        <v>44183</v>
      </c>
      <c r="L43" s="108" t="s">
        <v>75</v>
      </c>
      <c r="M43" s="131"/>
      <c r="N43" s="215" t="s">
        <v>76</v>
      </c>
    </row>
    <row r="44" spans="2:14" s="7" customFormat="1" ht="30" outlineLevel="1" x14ac:dyDescent="0.2">
      <c r="B44" s="176"/>
      <c r="C44" s="65"/>
      <c r="D44" s="110" t="s">
        <v>77</v>
      </c>
      <c r="E44" s="127" t="s">
        <v>30</v>
      </c>
      <c r="F44" s="129">
        <v>8.8699999999999992</v>
      </c>
      <c r="G44" s="138">
        <v>229.99</v>
      </c>
      <c r="H44" s="199">
        <f t="shared" si="4"/>
        <v>2040.0112999999999</v>
      </c>
      <c r="I44" s="106">
        <f t="shared" si="3"/>
        <v>0.3</v>
      </c>
      <c r="J44" s="105">
        <f t="shared" si="5"/>
        <v>2652.01469</v>
      </c>
      <c r="K44" s="107">
        <v>44184</v>
      </c>
      <c r="L44" s="108" t="s">
        <v>75</v>
      </c>
      <c r="M44" s="131"/>
      <c r="N44" s="215" t="s">
        <v>76</v>
      </c>
    </row>
    <row r="45" spans="2:14" s="7" customFormat="1" ht="30" outlineLevel="1" x14ac:dyDescent="0.25">
      <c r="B45" s="176"/>
      <c r="C45" s="65"/>
      <c r="D45" s="132" t="s">
        <v>78</v>
      </c>
      <c r="E45" s="127" t="s">
        <v>33</v>
      </c>
      <c r="F45" s="128">
        <v>0.52249999999999996</v>
      </c>
      <c r="G45" s="129">
        <v>419.97</v>
      </c>
      <c r="H45" s="129">
        <f>G45*F45</f>
        <v>219.434325</v>
      </c>
      <c r="I45" s="106">
        <f t="shared" si="3"/>
        <v>0.3</v>
      </c>
      <c r="J45" s="105">
        <f>H45*(1+I45)</f>
        <v>285.26462250000003</v>
      </c>
      <c r="K45" s="107">
        <v>44189</v>
      </c>
      <c r="L45" s="108" t="s">
        <v>34</v>
      </c>
      <c r="M45" s="109">
        <v>86893</v>
      </c>
      <c r="N45" s="215" t="s">
        <v>63</v>
      </c>
    </row>
    <row r="46" spans="2:14" s="7" customFormat="1" ht="30" outlineLevel="1" x14ac:dyDescent="0.25">
      <c r="B46" s="176"/>
      <c r="C46" s="65"/>
      <c r="D46" s="132" t="s">
        <v>79</v>
      </c>
      <c r="E46" s="127" t="s">
        <v>33</v>
      </c>
      <c r="F46" s="128">
        <v>2.4500000000000002</v>
      </c>
      <c r="G46" s="133">
        <v>419.97</v>
      </c>
      <c r="H46" s="134">
        <f t="shared" si="4"/>
        <v>1028.9265</v>
      </c>
      <c r="I46" s="106">
        <f t="shared" si="3"/>
        <v>0.3</v>
      </c>
      <c r="J46" s="105">
        <f t="shared" si="5"/>
        <v>1337.60445</v>
      </c>
      <c r="K46" s="107">
        <v>44185</v>
      </c>
      <c r="L46" s="108" t="s">
        <v>34</v>
      </c>
      <c r="M46" s="109">
        <v>86893</v>
      </c>
      <c r="N46" s="215" t="s">
        <v>63</v>
      </c>
    </row>
    <row r="47" spans="2:14" s="12" customFormat="1" outlineLevel="1" x14ac:dyDescent="0.25">
      <c r="B47" s="173"/>
      <c r="C47" s="48"/>
      <c r="D47" s="49"/>
      <c r="E47" s="48"/>
      <c r="F47" s="37"/>
      <c r="G47" s="38"/>
      <c r="H47" s="38"/>
      <c r="I47" s="53"/>
      <c r="J47" s="38"/>
      <c r="K47" s="54"/>
      <c r="L47" s="48"/>
      <c r="M47" s="174"/>
      <c r="N47" s="212"/>
    </row>
    <row r="48" spans="2:14" s="12" customFormat="1" ht="15.75" x14ac:dyDescent="0.25">
      <c r="B48" s="163" t="s">
        <v>80</v>
      </c>
      <c r="C48" s="21"/>
      <c r="D48" s="96" t="s">
        <v>81</v>
      </c>
      <c r="E48" s="22"/>
      <c r="F48" s="23"/>
      <c r="G48" s="21"/>
      <c r="H48" s="24">
        <f>SUM(H50:H80)</f>
        <v>34007.555</v>
      </c>
      <c r="I48" s="25"/>
      <c r="J48" s="24">
        <f>SUM(J50:J80)</f>
        <v>44209.821500000005</v>
      </c>
      <c r="K48" s="22"/>
      <c r="L48" s="22"/>
      <c r="M48" s="164"/>
      <c r="N48" s="212"/>
    </row>
    <row r="49" spans="2:15" s="12" customFormat="1" ht="255" outlineLevel="1" x14ac:dyDescent="0.25">
      <c r="B49" s="168"/>
      <c r="C49" s="39"/>
      <c r="D49" s="40"/>
      <c r="E49" s="40"/>
      <c r="F49" s="66"/>
      <c r="G49" s="39"/>
      <c r="H49" s="63"/>
      <c r="I49" s="26"/>
      <c r="J49" s="27"/>
      <c r="K49" s="64"/>
      <c r="L49" s="39"/>
      <c r="M49" s="175"/>
      <c r="N49" s="216" t="s">
        <v>82</v>
      </c>
    </row>
    <row r="50" spans="2:15" s="12" customFormat="1" ht="30" outlineLevel="1" x14ac:dyDescent="0.2">
      <c r="B50" s="173"/>
      <c r="C50" s="65"/>
      <c r="D50" s="132" t="s">
        <v>83</v>
      </c>
      <c r="E50" s="137" t="s">
        <v>30</v>
      </c>
      <c r="F50" s="123">
        <v>1</v>
      </c>
      <c r="G50" s="133">
        <v>24.93</v>
      </c>
      <c r="H50" s="125">
        <f>F50*G50</f>
        <v>24.93</v>
      </c>
      <c r="I50" s="106">
        <f t="shared" ref="I50:I80" si="6">$K$7</f>
        <v>0.3</v>
      </c>
      <c r="J50" s="105">
        <f>H50*(1+I50)</f>
        <v>32.408999999999999</v>
      </c>
      <c r="K50" s="107">
        <v>44166</v>
      </c>
      <c r="L50" s="108" t="s">
        <v>34</v>
      </c>
      <c r="M50" s="109">
        <v>91953</v>
      </c>
      <c r="N50" s="215" t="s">
        <v>84</v>
      </c>
    </row>
    <row r="51" spans="2:15" s="12" customFormat="1" ht="30" outlineLevel="1" x14ac:dyDescent="0.2">
      <c r="B51" s="173"/>
      <c r="C51" s="48"/>
      <c r="D51" s="132" t="s">
        <v>85</v>
      </c>
      <c r="E51" s="137" t="s">
        <v>30</v>
      </c>
      <c r="F51" s="123">
        <v>2</v>
      </c>
      <c r="G51" s="133">
        <v>26.37</v>
      </c>
      <c r="H51" s="125">
        <f>F51*G51</f>
        <v>52.74</v>
      </c>
      <c r="I51" s="106">
        <f t="shared" si="6"/>
        <v>0.3</v>
      </c>
      <c r="J51" s="105">
        <f>H51*(1+I51)</f>
        <v>68.562000000000012</v>
      </c>
      <c r="K51" s="107">
        <v>44167</v>
      </c>
      <c r="L51" s="108" t="s">
        <v>34</v>
      </c>
      <c r="M51" s="109">
        <v>92000</v>
      </c>
      <c r="N51" s="215" t="s">
        <v>86</v>
      </c>
      <c r="O51" s="7"/>
    </row>
    <row r="52" spans="2:15" s="12" customFormat="1" ht="30" outlineLevel="1" x14ac:dyDescent="0.2">
      <c r="B52" s="173"/>
      <c r="C52" s="48"/>
      <c r="D52" s="132" t="s">
        <v>87</v>
      </c>
      <c r="E52" s="137" t="s">
        <v>30</v>
      </c>
      <c r="F52" s="123">
        <v>4</v>
      </c>
      <c r="G52" s="135">
        <v>53.36</v>
      </c>
      <c r="H52" s="125">
        <f>F52*G52</f>
        <v>213.44</v>
      </c>
      <c r="I52" s="106">
        <f t="shared" si="6"/>
        <v>0.3</v>
      </c>
      <c r="J52" s="105">
        <f>H52*(1+I52)</f>
        <v>277.47199999999998</v>
      </c>
      <c r="K52" s="107">
        <v>44168</v>
      </c>
      <c r="L52" s="108" t="s">
        <v>34</v>
      </c>
      <c r="M52" s="131">
        <v>92005</v>
      </c>
      <c r="N52" s="209"/>
      <c r="O52" s="7"/>
    </row>
    <row r="53" spans="2:15" s="12" customFormat="1" ht="30" outlineLevel="1" x14ac:dyDescent="0.2">
      <c r="B53" s="173"/>
      <c r="C53" s="48"/>
      <c r="D53" s="132" t="s">
        <v>88</v>
      </c>
      <c r="E53" s="137" t="s">
        <v>30</v>
      </c>
      <c r="F53" s="123">
        <v>4</v>
      </c>
      <c r="G53" s="133">
        <v>48.84</v>
      </c>
      <c r="H53" s="125">
        <f t="shared" ref="H53:H63" si="7">F53*G53</f>
        <v>195.36</v>
      </c>
      <c r="I53" s="106">
        <f t="shared" si="6"/>
        <v>0.3</v>
      </c>
      <c r="J53" s="105">
        <f t="shared" ref="J53:J63" si="8">H53*(1+I53)</f>
        <v>253.96800000000002</v>
      </c>
      <c r="K53" s="107">
        <v>44169</v>
      </c>
      <c r="L53" s="108" t="s">
        <v>34</v>
      </c>
      <c r="M53" s="109">
        <v>92004</v>
      </c>
      <c r="N53" s="209"/>
      <c r="O53" s="7"/>
    </row>
    <row r="54" spans="2:15" s="12" customFormat="1" ht="30" outlineLevel="1" x14ac:dyDescent="0.2">
      <c r="B54" s="173"/>
      <c r="C54" s="48"/>
      <c r="D54" s="132" t="s">
        <v>87</v>
      </c>
      <c r="E54" s="137" t="s">
        <v>30</v>
      </c>
      <c r="F54" s="123">
        <v>2</v>
      </c>
      <c r="G54" s="135">
        <v>53.36</v>
      </c>
      <c r="H54" s="125">
        <f t="shared" si="7"/>
        <v>106.72</v>
      </c>
      <c r="I54" s="106">
        <f t="shared" si="6"/>
        <v>0.3</v>
      </c>
      <c r="J54" s="105">
        <f t="shared" si="8"/>
        <v>138.73599999999999</v>
      </c>
      <c r="K54" s="107">
        <v>44170</v>
      </c>
      <c r="L54" s="108" t="s">
        <v>34</v>
      </c>
      <c r="M54" s="131">
        <v>92005</v>
      </c>
      <c r="N54" s="209"/>
      <c r="O54" s="7"/>
    </row>
    <row r="55" spans="2:15" s="12" customFormat="1" ht="30" outlineLevel="1" x14ac:dyDescent="0.2">
      <c r="B55" s="173"/>
      <c r="C55" s="48"/>
      <c r="D55" s="132" t="s">
        <v>89</v>
      </c>
      <c r="E55" s="137" t="s">
        <v>30</v>
      </c>
      <c r="F55" s="123">
        <v>1</v>
      </c>
      <c r="G55" s="133">
        <v>40.369999999999997</v>
      </c>
      <c r="H55" s="125">
        <f t="shared" si="7"/>
        <v>40.369999999999997</v>
      </c>
      <c r="I55" s="106">
        <f t="shared" si="6"/>
        <v>0.3</v>
      </c>
      <c r="J55" s="105">
        <f t="shared" si="8"/>
        <v>52.481000000000002</v>
      </c>
      <c r="K55" s="107">
        <v>44171</v>
      </c>
      <c r="L55" s="108" t="s">
        <v>34</v>
      </c>
      <c r="M55" s="109">
        <v>91993</v>
      </c>
      <c r="N55" s="209"/>
      <c r="O55" s="7"/>
    </row>
    <row r="56" spans="2:15" s="12" customFormat="1" ht="30" outlineLevel="1" x14ac:dyDescent="0.2">
      <c r="B56" s="173"/>
      <c r="C56" s="48"/>
      <c r="D56" s="132" t="s">
        <v>90</v>
      </c>
      <c r="E56" s="137" t="s">
        <v>30</v>
      </c>
      <c r="F56" s="123">
        <v>3</v>
      </c>
      <c r="G56" s="135">
        <v>53.36</v>
      </c>
      <c r="H56" s="125">
        <f t="shared" si="7"/>
        <v>160.07999999999998</v>
      </c>
      <c r="I56" s="106">
        <f t="shared" si="6"/>
        <v>0.3</v>
      </c>
      <c r="J56" s="105">
        <f t="shared" si="8"/>
        <v>208.10399999999998</v>
      </c>
      <c r="K56" s="107">
        <v>44172</v>
      </c>
      <c r="L56" s="108" t="s">
        <v>34</v>
      </c>
      <c r="M56" s="131">
        <v>92005</v>
      </c>
      <c r="N56" s="209"/>
      <c r="O56" s="7"/>
    </row>
    <row r="57" spans="2:15" s="12" customFormat="1" ht="30" outlineLevel="1" x14ac:dyDescent="0.2">
      <c r="B57" s="173"/>
      <c r="C57" s="48"/>
      <c r="D57" s="132" t="s">
        <v>91</v>
      </c>
      <c r="E57" s="137" t="s">
        <v>30</v>
      </c>
      <c r="F57" s="123">
        <v>10</v>
      </c>
      <c r="G57" s="135">
        <v>40.369999999999997</v>
      </c>
      <c r="H57" s="125">
        <f t="shared" si="7"/>
        <v>403.7</v>
      </c>
      <c r="I57" s="106">
        <f t="shared" si="6"/>
        <v>0.3</v>
      </c>
      <c r="J57" s="105">
        <f t="shared" si="8"/>
        <v>524.81000000000006</v>
      </c>
      <c r="K57" s="107">
        <v>44174</v>
      </c>
      <c r="L57" s="108" t="s">
        <v>34</v>
      </c>
      <c r="M57" s="131">
        <v>91993</v>
      </c>
      <c r="N57" s="209"/>
      <c r="O57" s="7"/>
    </row>
    <row r="58" spans="2:15" s="12" customFormat="1" outlineLevel="1" x14ac:dyDescent="0.2">
      <c r="B58" s="173"/>
      <c r="C58" s="48"/>
      <c r="D58" s="132" t="s">
        <v>92</v>
      </c>
      <c r="E58" s="137" t="s">
        <v>30</v>
      </c>
      <c r="F58" s="123">
        <v>2</v>
      </c>
      <c r="G58" s="135">
        <v>30.21</v>
      </c>
      <c r="H58" s="125">
        <f t="shared" si="7"/>
        <v>60.42</v>
      </c>
      <c r="I58" s="106">
        <f t="shared" si="6"/>
        <v>0.3</v>
      </c>
      <c r="J58" s="105">
        <f t="shared" si="8"/>
        <v>78.546000000000006</v>
      </c>
      <c r="K58" s="107">
        <v>44175</v>
      </c>
      <c r="L58" s="108" t="s">
        <v>34</v>
      </c>
      <c r="M58" s="131">
        <v>98308</v>
      </c>
      <c r="N58" s="209"/>
      <c r="O58" s="7"/>
    </row>
    <row r="59" spans="2:15" s="12" customFormat="1" ht="30" outlineLevel="1" x14ac:dyDescent="0.2">
      <c r="B59" s="173"/>
      <c r="C59" s="48"/>
      <c r="D59" s="132" t="s">
        <v>93</v>
      </c>
      <c r="E59" s="137" t="s">
        <v>30</v>
      </c>
      <c r="F59" s="123">
        <v>2</v>
      </c>
      <c r="G59" s="135">
        <v>46.22</v>
      </c>
      <c r="H59" s="125">
        <f>F59*G59</f>
        <v>92.44</v>
      </c>
      <c r="I59" s="106">
        <f t="shared" si="6"/>
        <v>0.3</v>
      </c>
      <c r="J59" s="105">
        <f>H59*(1+I59)</f>
        <v>120.172</v>
      </c>
      <c r="K59" s="107">
        <v>44176</v>
      </c>
      <c r="L59" s="108" t="s">
        <v>34</v>
      </c>
      <c r="M59" s="131">
        <v>98307</v>
      </c>
      <c r="N59" s="209"/>
      <c r="O59" s="7"/>
    </row>
    <row r="60" spans="2:15" s="12" customFormat="1" outlineLevel="1" x14ac:dyDescent="0.2">
      <c r="B60" s="173"/>
      <c r="C60" s="48"/>
      <c r="D60" s="132" t="s">
        <v>94</v>
      </c>
      <c r="E60" s="137" t="s">
        <v>30</v>
      </c>
      <c r="F60" s="123">
        <v>2</v>
      </c>
      <c r="G60" s="135">
        <v>30.21</v>
      </c>
      <c r="H60" s="125">
        <f>F60*G60</f>
        <v>60.42</v>
      </c>
      <c r="I60" s="106">
        <f t="shared" si="6"/>
        <v>0.3</v>
      </c>
      <c r="J60" s="105">
        <f>H60*(1+I60)</f>
        <v>78.546000000000006</v>
      </c>
      <c r="K60" s="107">
        <v>44177</v>
      </c>
      <c r="L60" s="108" t="s">
        <v>34</v>
      </c>
      <c r="M60" s="131">
        <v>98308</v>
      </c>
      <c r="N60" s="209"/>
      <c r="O60" s="7"/>
    </row>
    <row r="61" spans="2:15" s="12" customFormat="1" outlineLevel="1" x14ac:dyDescent="0.2">
      <c r="B61" s="173"/>
      <c r="C61" s="48"/>
      <c r="D61" s="132" t="s">
        <v>95</v>
      </c>
      <c r="E61" s="137" t="s">
        <v>30</v>
      </c>
      <c r="F61" s="123">
        <v>2</v>
      </c>
      <c r="G61" s="135">
        <v>46.22</v>
      </c>
      <c r="H61" s="125">
        <f>F61*G61</f>
        <v>92.44</v>
      </c>
      <c r="I61" s="106">
        <f t="shared" si="6"/>
        <v>0.3</v>
      </c>
      <c r="J61" s="105">
        <f>H61*(1+I61)</f>
        <v>120.172</v>
      </c>
      <c r="K61" s="107">
        <v>44178</v>
      </c>
      <c r="L61" s="108" t="s">
        <v>34</v>
      </c>
      <c r="M61" s="131">
        <v>98307</v>
      </c>
      <c r="N61" s="209"/>
      <c r="O61" s="7"/>
    </row>
    <row r="62" spans="2:15" s="12" customFormat="1" ht="30" outlineLevel="1" x14ac:dyDescent="0.2">
      <c r="B62" s="173"/>
      <c r="C62" s="48"/>
      <c r="D62" s="132" t="s">
        <v>96</v>
      </c>
      <c r="E62" s="137" t="s">
        <v>30</v>
      </c>
      <c r="F62" s="123">
        <v>12</v>
      </c>
      <c r="G62" s="135">
        <v>38.11</v>
      </c>
      <c r="H62" s="125">
        <f t="shared" si="7"/>
        <v>457.32</v>
      </c>
      <c r="I62" s="106">
        <f t="shared" si="6"/>
        <v>0.3</v>
      </c>
      <c r="J62" s="105">
        <f t="shared" si="8"/>
        <v>594.51599999999996</v>
      </c>
      <c r="K62" s="107">
        <v>44177</v>
      </c>
      <c r="L62" s="108" t="s">
        <v>34</v>
      </c>
      <c r="M62" s="131">
        <v>91992</v>
      </c>
      <c r="N62" s="209"/>
      <c r="O62" s="7"/>
    </row>
    <row r="63" spans="2:15" s="12" customFormat="1" ht="30" outlineLevel="1" x14ac:dyDescent="0.25">
      <c r="B63" s="173"/>
      <c r="C63" s="48"/>
      <c r="D63" s="122" t="s">
        <v>97</v>
      </c>
      <c r="E63" s="115" t="s">
        <v>98</v>
      </c>
      <c r="F63" s="123">
        <v>480</v>
      </c>
      <c r="G63" s="104">
        <v>4.13</v>
      </c>
      <c r="H63" s="104">
        <f t="shared" si="7"/>
        <v>1982.3999999999999</v>
      </c>
      <c r="I63" s="106">
        <f t="shared" si="6"/>
        <v>0.3</v>
      </c>
      <c r="J63" s="105">
        <f t="shared" si="8"/>
        <v>2577.12</v>
      </c>
      <c r="K63" s="107">
        <v>44167</v>
      </c>
      <c r="L63" s="108" t="s">
        <v>34</v>
      </c>
      <c r="M63" s="109">
        <v>91927</v>
      </c>
      <c r="N63" s="209"/>
      <c r="O63" s="7"/>
    </row>
    <row r="64" spans="2:15" s="12" customFormat="1" ht="30" outlineLevel="1" x14ac:dyDescent="0.25">
      <c r="B64" s="173"/>
      <c r="C64" s="48"/>
      <c r="D64" s="122" t="s">
        <v>99</v>
      </c>
      <c r="E64" s="127" t="s">
        <v>98</v>
      </c>
      <c r="F64" s="123">
        <v>160</v>
      </c>
      <c r="G64" s="133">
        <v>8.25</v>
      </c>
      <c r="H64" s="125">
        <f t="shared" ref="H64:H80" si="9">F64*G64</f>
        <v>1320</v>
      </c>
      <c r="I64" s="106">
        <f t="shared" si="6"/>
        <v>0.3</v>
      </c>
      <c r="J64" s="105">
        <f t="shared" ref="J64:J80" si="10">H64*(1+I64)</f>
        <v>1716</v>
      </c>
      <c r="K64" s="107">
        <v>44179</v>
      </c>
      <c r="L64" s="108" t="s">
        <v>34</v>
      </c>
      <c r="M64" s="109">
        <v>91867</v>
      </c>
      <c r="N64" s="215"/>
      <c r="O64" s="7"/>
    </row>
    <row r="65" spans="2:15" s="12" customFormat="1" ht="45" outlineLevel="1" x14ac:dyDescent="0.2">
      <c r="B65" s="173"/>
      <c r="C65" s="48"/>
      <c r="D65" s="132" t="s">
        <v>100</v>
      </c>
      <c r="E65" s="137" t="s">
        <v>30</v>
      </c>
      <c r="F65" s="123">
        <v>3</v>
      </c>
      <c r="G65" s="135">
        <v>447.78</v>
      </c>
      <c r="H65" s="125">
        <f t="shared" si="9"/>
        <v>1343.34</v>
      </c>
      <c r="I65" s="106">
        <f t="shared" si="6"/>
        <v>0.3</v>
      </c>
      <c r="J65" s="105">
        <f t="shared" si="10"/>
        <v>1746.3419999999999</v>
      </c>
      <c r="K65" s="107">
        <v>44179</v>
      </c>
      <c r="L65" s="108" t="s">
        <v>101</v>
      </c>
      <c r="M65" s="131"/>
      <c r="N65" s="209"/>
      <c r="O65" s="7"/>
    </row>
    <row r="66" spans="2:15" s="12" customFormat="1" outlineLevel="1" x14ac:dyDescent="0.2">
      <c r="B66" s="173"/>
      <c r="C66" s="48"/>
      <c r="D66" s="132" t="s">
        <v>102</v>
      </c>
      <c r="E66" s="137" t="s">
        <v>30</v>
      </c>
      <c r="F66" s="123">
        <v>2</v>
      </c>
      <c r="G66" s="135">
        <v>621</v>
      </c>
      <c r="H66" s="125">
        <f t="shared" si="9"/>
        <v>1242</v>
      </c>
      <c r="I66" s="106">
        <f t="shared" si="6"/>
        <v>0.3</v>
      </c>
      <c r="J66" s="105">
        <f t="shared" si="10"/>
        <v>1614.6000000000001</v>
      </c>
      <c r="K66" s="107">
        <v>44182</v>
      </c>
      <c r="L66" s="197" t="s">
        <v>103</v>
      </c>
      <c r="M66" s="131"/>
      <c r="N66" s="209"/>
      <c r="O66" s="7"/>
    </row>
    <row r="67" spans="2:15" s="12" customFormat="1" outlineLevel="1" x14ac:dyDescent="0.2">
      <c r="B67" s="173"/>
      <c r="C67" s="48"/>
      <c r="D67" s="132" t="s">
        <v>104</v>
      </c>
      <c r="E67" s="137" t="s">
        <v>30</v>
      </c>
      <c r="F67" s="123">
        <v>3</v>
      </c>
      <c r="G67" s="135">
        <v>415</v>
      </c>
      <c r="H67" s="125">
        <f t="shared" si="9"/>
        <v>1245</v>
      </c>
      <c r="I67" s="106">
        <f t="shared" si="6"/>
        <v>0.3</v>
      </c>
      <c r="J67" s="105">
        <f t="shared" si="10"/>
        <v>1618.5</v>
      </c>
      <c r="K67" s="107">
        <v>44183</v>
      </c>
      <c r="L67" s="197" t="s">
        <v>103</v>
      </c>
      <c r="M67" s="131"/>
      <c r="N67" s="209"/>
      <c r="O67" s="7"/>
    </row>
    <row r="68" spans="2:15" s="12" customFormat="1" outlineLevel="1" x14ac:dyDescent="0.2">
      <c r="B68" s="173"/>
      <c r="C68" s="48"/>
      <c r="D68" s="132" t="s">
        <v>105</v>
      </c>
      <c r="E68" s="137" t="s">
        <v>30</v>
      </c>
      <c r="F68" s="123">
        <v>7</v>
      </c>
      <c r="G68" s="135">
        <v>1466</v>
      </c>
      <c r="H68" s="125">
        <f t="shared" si="9"/>
        <v>10262</v>
      </c>
      <c r="I68" s="106">
        <f t="shared" si="6"/>
        <v>0.3</v>
      </c>
      <c r="J68" s="105">
        <f t="shared" si="10"/>
        <v>13340.6</v>
      </c>
      <c r="K68" s="107">
        <v>44184</v>
      </c>
      <c r="L68" s="197" t="s">
        <v>103</v>
      </c>
      <c r="M68" s="131"/>
      <c r="N68" s="209"/>
      <c r="O68" s="7"/>
    </row>
    <row r="69" spans="2:15" s="12" customFormat="1" ht="30" outlineLevel="1" x14ac:dyDescent="0.2">
      <c r="B69" s="173"/>
      <c r="C69" s="48"/>
      <c r="D69" s="132" t="s">
        <v>106</v>
      </c>
      <c r="E69" s="137" t="s">
        <v>30</v>
      </c>
      <c r="F69" s="123">
        <v>4</v>
      </c>
      <c r="G69" s="135">
        <v>15</v>
      </c>
      <c r="H69" s="125">
        <f t="shared" si="9"/>
        <v>60</v>
      </c>
      <c r="I69" s="106">
        <f t="shared" si="6"/>
        <v>0.3</v>
      </c>
      <c r="J69" s="105">
        <f t="shared" si="10"/>
        <v>78</v>
      </c>
      <c r="K69" s="107">
        <v>44185</v>
      </c>
      <c r="L69" s="197" t="s">
        <v>103</v>
      </c>
      <c r="M69" s="131"/>
      <c r="N69" s="209"/>
      <c r="O69" s="7"/>
    </row>
    <row r="70" spans="2:15" s="12" customFormat="1" outlineLevel="1" x14ac:dyDescent="0.2">
      <c r="B70" s="173"/>
      <c r="C70" s="48"/>
      <c r="D70" s="132" t="s">
        <v>107</v>
      </c>
      <c r="E70" s="137" t="s">
        <v>30</v>
      </c>
      <c r="F70" s="123">
        <v>12</v>
      </c>
      <c r="G70" s="135">
        <v>50</v>
      </c>
      <c r="H70" s="125">
        <f t="shared" si="9"/>
        <v>600</v>
      </c>
      <c r="I70" s="106">
        <f t="shared" si="6"/>
        <v>0.3</v>
      </c>
      <c r="J70" s="105">
        <f t="shared" si="10"/>
        <v>780</v>
      </c>
      <c r="K70" s="107">
        <v>44186</v>
      </c>
      <c r="L70" s="197" t="s">
        <v>103</v>
      </c>
      <c r="M70" s="131"/>
      <c r="N70" s="209"/>
      <c r="O70" s="7"/>
    </row>
    <row r="71" spans="2:15" s="12" customFormat="1" outlineLevel="1" x14ac:dyDescent="0.2">
      <c r="B71" s="173"/>
      <c r="C71" s="48"/>
      <c r="D71" s="132" t="s">
        <v>108</v>
      </c>
      <c r="E71" s="137" t="s">
        <v>30</v>
      </c>
      <c r="F71" s="123">
        <v>7</v>
      </c>
      <c r="G71" s="135">
        <v>158</v>
      </c>
      <c r="H71" s="125">
        <f t="shared" si="9"/>
        <v>1106</v>
      </c>
      <c r="I71" s="106">
        <f t="shared" si="6"/>
        <v>0.3</v>
      </c>
      <c r="J71" s="105">
        <f t="shared" si="10"/>
        <v>1437.8</v>
      </c>
      <c r="K71" s="107">
        <v>44187</v>
      </c>
      <c r="L71" s="197" t="s">
        <v>103</v>
      </c>
      <c r="M71" s="131"/>
      <c r="N71" s="209"/>
      <c r="O71" s="7"/>
    </row>
    <row r="72" spans="2:15" s="12" customFormat="1" outlineLevel="1" x14ac:dyDescent="0.2">
      <c r="B72" s="173"/>
      <c r="C72" s="48"/>
      <c r="D72" s="132" t="s">
        <v>109</v>
      </c>
      <c r="E72" s="137" t="s">
        <v>30</v>
      </c>
      <c r="F72" s="123">
        <v>6</v>
      </c>
      <c r="G72" s="135">
        <v>262</v>
      </c>
      <c r="H72" s="125">
        <f t="shared" si="9"/>
        <v>1572</v>
      </c>
      <c r="I72" s="106">
        <f t="shared" si="6"/>
        <v>0.3</v>
      </c>
      <c r="J72" s="105">
        <f t="shared" si="10"/>
        <v>2043.6000000000001</v>
      </c>
      <c r="K72" s="107">
        <v>44188</v>
      </c>
      <c r="L72" s="197" t="s">
        <v>103</v>
      </c>
      <c r="M72" s="131"/>
      <c r="N72" s="209"/>
      <c r="O72" s="7"/>
    </row>
    <row r="73" spans="2:15" s="12" customFormat="1" outlineLevel="1" x14ac:dyDescent="0.2">
      <c r="B73" s="173"/>
      <c r="C73" s="48"/>
      <c r="D73" s="132" t="s">
        <v>110</v>
      </c>
      <c r="E73" s="137" t="s">
        <v>30</v>
      </c>
      <c r="F73" s="123">
        <v>8</v>
      </c>
      <c r="G73" s="135">
        <v>221</v>
      </c>
      <c r="H73" s="125">
        <f t="shared" si="9"/>
        <v>1768</v>
      </c>
      <c r="I73" s="106">
        <f t="shared" si="6"/>
        <v>0.3</v>
      </c>
      <c r="J73" s="105">
        <f t="shared" si="10"/>
        <v>2298.4</v>
      </c>
      <c r="K73" s="107">
        <v>44189</v>
      </c>
      <c r="L73" s="197" t="s">
        <v>103</v>
      </c>
      <c r="M73" s="131"/>
      <c r="N73" s="209"/>
      <c r="O73" s="7"/>
    </row>
    <row r="74" spans="2:15" s="12" customFormat="1" outlineLevel="1" x14ac:dyDescent="0.2">
      <c r="B74" s="173"/>
      <c r="C74" s="48"/>
      <c r="D74" s="132" t="s">
        <v>111</v>
      </c>
      <c r="E74" s="137" t="s">
        <v>30</v>
      </c>
      <c r="F74" s="123">
        <v>14</v>
      </c>
      <c r="G74" s="135">
        <v>75</v>
      </c>
      <c r="H74" s="125">
        <f t="shared" si="9"/>
        <v>1050</v>
      </c>
      <c r="I74" s="106">
        <f t="shared" si="6"/>
        <v>0.3</v>
      </c>
      <c r="J74" s="105">
        <f t="shared" si="10"/>
        <v>1365</v>
      </c>
      <c r="K74" s="107">
        <v>44190</v>
      </c>
      <c r="L74" s="197" t="s">
        <v>103</v>
      </c>
      <c r="M74" s="131"/>
      <c r="N74" s="209"/>
      <c r="O74" s="7"/>
    </row>
    <row r="75" spans="2:15" s="12" customFormat="1" outlineLevel="1" x14ac:dyDescent="0.2">
      <c r="B75" s="173"/>
      <c r="C75" s="48"/>
      <c r="D75" s="132" t="s">
        <v>112</v>
      </c>
      <c r="E75" s="137" t="s">
        <v>30</v>
      </c>
      <c r="F75" s="123">
        <v>5</v>
      </c>
      <c r="G75" s="135">
        <v>899</v>
      </c>
      <c r="H75" s="125">
        <f t="shared" si="9"/>
        <v>4495</v>
      </c>
      <c r="I75" s="106">
        <f t="shared" si="6"/>
        <v>0.3</v>
      </c>
      <c r="J75" s="105">
        <f t="shared" si="10"/>
        <v>5843.5</v>
      </c>
      <c r="K75" s="107">
        <v>44191</v>
      </c>
      <c r="L75" s="197" t="s">
        <v>103</v>
      </c>
      <c r="M75" s="131"/>
      <c r="N75" s="209"/>
      <c r="O75" s="7"/>
    </row>
    <row r="76" spans="2:15" s="12" customFormat="1" outlineLevel="1" x14ac:dyDescent="0.2">
      <c r="B76" s="173"/>
      <c r="C76" s="48"/>
      <c r="D76" s="132" t="s">
        <v>113</v>
      </c>
      <c r="E76" s="137" t="s">
        <v>30</v>
      </c>
      <c r="F76" s="123">
        <v>2</v>
      </c>
      <c r="G76" s="135">
        <v>1167</v>
      </c>
      <c r="H76" s="125">
        <f t="shared" si="9"/>
        <v>2334</v>
      </c>
      <c r="I76" s="106">
        <f t="shared" si="6"/>
        <v>0.3</v>
      </c>
      <c r="J76" s="105">
        <f t="shared" si="10"/>
        <v>3034.2000000000003</v>
      </c>
      <c r="K76" s="107">
        <v>44192</v>
      </c>
      <c r="L76" s="197" t="s">
        <v>103</v>
      </c>
      <c r="M76" s="131"/>
      <c r="N76" s="209"/>
      <c r="O76" s="7"/>
    </row>
    <row r="77" spans="2:15" s="12" customFormat="1" outlineLevel="1" x14ac:dyDescent="0.2">
      <c r="B77" s="173"/>
      <c r="C77" s="48"/>
      <c r="D77" s="132" t="s">
        <v>114</v>
      </c>
      <c r="E77" s="137" t="s">
        <v>30</v>
      </c>
      <c r="F77" s="123">
        <v>2</v>
      </c>
      <c r="G77" s="135">
        <v>155</v>
      </c>
      <c r="H77" s="125">
        <f t="shared" si="9"/>
        <v>310</v>
      </c>
      <c r="I77" s="106">
        <f t="shared" si="6"/>
        <v>0.3</v>
      </c>
      <c r="J77" s="105">
        <f t="shared" si="10"/>
        <v>403</v>
      </c>
      <c r="K77" s="107">
        <v>44193</v>
      </c>
      <c r="L77" s="197" t="s">
        <v>103</v>
      </c>
      <c r="M77" s="131"/>
      <c r="N77" s="209"/>
      <c r="O77" s="7"/>
    </row>
    <row r="78" spans="2:15" s="12" customFormat="1" ht="30" outlineLevel="1" x14ac:dyDescent="0.2">
      <c r="B78" s="173"/>
      <c r="C78" s="48"/>
      <c r="D78" s="132" t="s">
        <v>115</v>
      </c>
      <c r="E78" s="137" t="s">
        <v>30</v>
      </c>
      <c r="F78" s="123">
        <v>2</v>
      </c>
      <c r="G78" s="135">
        <v>464</v>
      </c>
      <c r="H78" s="125">
        <f t="shared" si="9"/>
        <v>928</v>
      </c>
      <c r="I78" s="106">
        <f t="shared" si="6"/>
        <v>0.3</v>
      </c>
      <c r="J78" s="105">
        <f t="shared" si="10"/>
        <v>1206.4000000000001</v>
      </c>
      <c r="K78" s="107">
        <v>44194</v>
      </c>
      <c r="L78" s="197" t="s">
        <v>103</v>
      </c>
      <c r="M78" s="131"/>
      <c r="N78" s="209"/>
      <c r="O78" s="7"/>
    </row>
    <row r="79" spans="2:15" s="12" customFormat="1" ht="45" outlineLevel="1" x14ac:dyDescent="0.2">
      <c r="B79" s="173"/>
      <c r="C79" s="48"/>
      <c r="D79" s="132" t="s">
        <v>116</v>
      </c>
      <c r="E79" s="137" t="s">
        <v>30</v>
      </c>
      <c r="F79" s="123">
        <v>3</v>
      </c>
      <c r="G79" s="135">
        <f>4.5*22.5</f>
        <v>101.25</v>
      </c>
      <c r="H79" s="125">
        <f t="shared" si="9"/>
        <v>303.75</v>
      </c>
      <c r="I79" s="106">
        <f t="shared" si="6"/>
        <v>0.3</v>
      </c>
      <c r="J79" s="105">
        <f t="shared" si="10"/>
        <v>394.875</v>
      </c>
      <c r="K79" s="107">
        <v>44183</v>
      </c>
      <c r="L79" s="108" t="s">
        <v>117</v>
      </c>
      <c r="M79" s="131"/>
      <c r="N79" s="209"/>
      <c r="O79" s="7"/>
    </row>
    <row r="80" spans="2:15" s="12" customFormat="1" ht="45" outlineLevel="1" x14ac:dyDescent="0.2">
      <c r="B80" s="173"/>
      <c r="C80" s="48"/>
      <c r="D80" s="132" t="s">
        <v>118</v>
      </c>
      <c r="E80" s="137" t="s">
        <v>30</v>
      </c>
      <c r="F80" s="123">
        <v>2</v>
      </c>
      <c r="G80" s="135">
        <f>2.85*22.05</f>
        <v>62.842500000000001</v>
      </c>
      <c r="H80" s="125">
        <f t="shared" si="9"/>
        <v>125.685</v>
      </c>
      <c r="I80" s="106">
        <f t="shared" si="6"/>
        <v>0.3</v>
      </c>
      <c r="J80" s="105">
        <f t="shared" si="10"/>
        <v>163.3905</v>
      </c>
      <c r="K80" s="107">
        <v>44178</v>
      </c>
      <c r="L80" s="108" t="s">
        <v>117</v>
      </c>
      <c r="M80" s="131"/>
      <c r="N80" s="209"/>
      <c r="O80" s="7"/>
    </row>
    <row r="81" spans="2:15" s="12" customFormat="1" outlineLevel="1" x14ac:dyDescent="0.25">
      <c r="B81" s="173"/>
      <c r="C81" s="48"/>
      <c r="D81" s="49"/>
      <c r="E81" s="48"/>
      <c r="F81" s="37"/>
      <c r="G81" s="38"/>
      <c r="H81" s="38"/>
      <c r="I81" s="53"/>
      <c r="J81" s="38"/>
      <c r="K81" s="54"/>
      <c r="L81" s="48"/>
      <c r="M81" s="174"/>
      <c r="N81" s="209"/>
      <c r="O81" s="7"/>
    </row>
    <row r="82" spans="2:15" s="7" customFormat="1" ht="30" customHeight="1" x14ac:dyDescent="0.25">
      <c r="B82" s="169" t="s">
        <v>119</v>
      </c>
      <c r="C82" s="55"/>
      <c r="D82" s="143" t="s">
        <v>120</v>
      </c>
      <c r="E82" s="143"/>
      <c r="F82" s="56"/>
      <c r="G82" s="55"/>
      <c r="H82" s="57">
        <f>SUM(H84:H87)</f>
        <v>16957.192500000001</v>
      </c>
      <c r="I82" s="57"/>
      <c r="J82" s="57">
        <f>SUM(J84:J87)</f>
        <v>22044.35025</v>
      </c>
      <c r="K82" s="55"/>
      <c r="L82" s="55"/>
      <c r="M82" s="170"/>
      <c r="N82" s="213"/>
    </row>
    <row r="83" spans="2:15" s="7" customFormat="1" ht="15.75" x14ac:dyDescent="0.25">
      <c r="B83" s="171"/>
      <c r="C83" s="58"/>
      <c r="D83" s="59"/>
      <c r="E83" s="59"/>
      <c r="F83" s="60"/>
      <c r="G83" s="58"/>
      <c r="H83" s="61"/>
      <c r="I83" s="61"/>
      <c r="J83" s="61"/>
      <c r="K83" s="58"/>
      <c r="L83" s="58"/>
      <c r="M83" s="172"/>
      <c r="N83" s="213"/>
    </row>
    <row r="84" spans="2:15" s="7" customFormat="1" ht="60" x14ac:dyDescent="0.25">
      <c r="B84" s="171"/>
      <c r="C84" s="142"/>
      <c r="D84" s="203" t="s">
        <v>121</v>
      </c>
      <c r="E84" s="115" t="s">
        <v>33</v>
      </c>
      <c r="F84" s="123">
        <f>59.04-7.13</f>
        <v>51.91</v>
      </c>
      <c r="G84" s="150">
        <v>215</v>
      </c>
      <c r="H84" s="125">
        <f>G84*F84</f>
        <v>11160.65</v>
      </c>
      <c r="I84" s="106">
        <f>$K$7</f>
        <v>0.3</v>
      </c>
      <c r="J84" s="105">
        <f>H84*(1+I84)</f>
        <v>14508.844999999999</v>
      </c>
      <c r="K84" s="107"/>
      <c r="L84" s="108"/>
      <c r="M84" s="144"/>
      <c r="N84" s="215"/>
    </row>
    <row r="85" spans="2:15" s="7" customFormat="1" ht="75" x14ac:dyDescent="0.25">
      <c r="B85" s="171"/>
      <c r="C85" s="142"/>
      <c r="D85" s="203" t="s">
        <v>122</v>
      </c>
      <c r="E85" s="115" t="s">
        <v>33</v>
      </c>
      <c r="F85" s="123">
        <v>7.13</v>
      </c>
      <c r="G85" s="150">
        <v>215</v>
      </c>
      <c r="H85" s="125">
        <f>G85*F85</f>
        <v>1532.95</v>
      </c>
      <c r="I85" s="106">
        <f>$K$7</f>
        <v>0.3</v>
      </c>
      <c r="J85" s="105">
        <f>H85*(1+I85)</f>
        <v>1992.835</v>
      </c>
      <c r="K85" s="107"/>
      <c r="L85" s="108"/>
      <c r="M85" s="144"/>
      <c r="N85" s="215"/>
    </row>
    <row r="86" spans="2:15" s="7" customFormat="1" ht="45" x14ac:dyDescent="0.25">
      <c r="B86" s="171"/>
      <c r="C86" s="142"/>
      <c r="D86" s="203" t="s">
        <v>123</v>
      </c>
      <c r="E86" s="115" t="s">
        <v>33</v>
      </c>
      <c r="F86" s="123">
        <v>13.83</v>
      </c>
      <c r="G86" s="150">
        <v>84.75</v>
      </c>
      <c r="H86" s="125">
        <f>G86*F86</f>
        <v>1172.0925</v>
      </c>
      <c r="I86" s="106">
        <f>$K$7</f>
        <v>0.3</v>
      </c>
      <c r="J86" s="105">
        <f>H86*(1+I86)</f>
        <v>1523.7202500000001</v>
      </c>
      <c r="K86" s="107"/>
      <c r="L86" s="108"/>
      <c r="M86" s="144"/>
      <c r="N86" s="215"/>
    </row>
    <row r="87" spans="2:15" s="7" customFormat="1" ht="45" x14ac:dyDescent="0.25">
      <c r="B87" s="171"/>
      <c r="C87" s="142"/>
      <c r="D87" s="203" t="s">
        <v>124</v>
      </c>
      <c r="E87" s="115" t="s">
        <v>33</v>
      </c>
      <c r="F87" s="123">
        <v>27.48</v>
      </c>
      <c r="G87" s="150">
        <v>112.5</v>
      </c>
      <c r="H87" s="125">
        <f>G87*F87</f>
        <v>3091.5</v>
      </c>
      <c r="I87" s="106">
        <f>$K$7</f>
        <v>0.3</v>
      </c>
      <c r="J87" s="105">
        <f>H87*(1+I87)</f>
        <v>4018.9500000000003</v>
      </c>
      <c r="K87" s="107"/>
      <c r="L87" s="108"/>
      <c r="M87" s="144"/>
      <c r="N87" s="215" t="s">
        <v>125</v>
      </c>
    </row>
    <row r="88" spans="2:15" s="7" customFormat="1" ht="15.75" x14ac:dyDescent="0.25">
      <c r="B88" s="171"/>
      <c r="C88" s="58"/>
      <c r="D88" s="44"/>
      <c r="E88" s="45"/>
      <c r="F88" s="46"/>
      <c r="G88" s="58"/>
      <c r="H88" s="61"/>
      <c r="I88" s="61"/>
      <c r="J88" s="61"/>
      <c r="K88" s="58"/>
      <c r="L88" s="58"/>
      <c r="M88" s="172"/>
      <c r="N88" s="213"/>
    </row>
    <row r="89" spans="2:15" s="7" customFormat="1" ht="15.75" x14ac:dyDescent="0.25">
      <c r="B89" s="169" t="s">
        <v>126</v>
      </c>
      <c r="C89" s="55"/>
      <c r="D89" s="143" t="s">
        <v>127</v>
      </c>
      <c r="E89" s="143"/>
      <c r="F89" s="56"/>
      <c r="G89" s="55"/>
      <c r="H89" s="57">
        <f>SUM(H91:H98)</f>
        <v>50658.371499999994</v>
      </c>
      <c r="I89" s="57"/>
      <c r="J89" s="57">
        <f>SUM(J91:J98)</f>
        <v>65855.882949999999</v>
      </c>
      <c r="K89" s="55"/>
      <c r="L89" s="55"/>
      <c r="M89" s="170"/>
      <c r="N89" s="213"/>
    </row>
    <row r="90" spans="2:15" s="7" customFormat="1" ht="15.75" x14ac:dyDescent="0.25">
      <c r="B90" s="171"/>
      <c r="C90" s="58"/>
      <c r="D90" s="59"/>
      <c r="E90" s="59"/>
      <c r="F90" s="60"/>
      <c r="G90" s="58"/>
      <c r="H90" s="61"/>
      <c r="I90" s="61"/>
      <c r="J90" s="61"/>
      <c r="K90" s="58"/>
      <c r="L90" s="58"/>
      <c r="M90" s="172"/>
      <c r="N90" s="213"/>
    </row>
    <row r="91" spans="2:15" s="7" customFormat="1" ht="60" x14ac:dyDescent="0.25">
      <c r="B91" s="171"/>
      <c r="C91" s="142"/>
      <c r="D91" s="203" t="s">
        <v>128</v>
      </c>
      <c r="E91" s="115" t="s">
        <v>33</v>
      </c>
      <c r="F91" s="123">
        <v>82.32</v>
      </c>
      <c r="G91" s="150">
        <v>245</v>
      </c>
      <c r="H91" s="125">
        <f>G91*F91</f>
        <v>20168.399999999998</v>
      </c>
      <c r="I91" s="106">
        <f t="shared" ref="I91:I98" si="11">$K$7</f>
        <v>0.3</v>
      </c>
      <c r="J91" s="105">
        <f t="shared" ref="J91:J98" si="12">H91*(1+I91)</f>
        <v>26218.92</v>
      </c>
      <c r="K91" s="107"/>
      <c r="L91" s="108"/>
      <c r="M91" s="144"/>
      <c r="N91" s="215"/>
    </row>
    <row r="92" spans="2:15" s="7" customFormat="1" ht="60" x14ac:dyDescent="0.25">
      <c r="B92" s="171"/>
      <c r="C92" s="142"/>
      <c r="D92" s="203" t="s">
        <v>129</v>
      </c>
      <c r="E92" s="115" t="s">
        <v>33</v>
      </c>
      <c r="F92" s="123">
        <v>62</v>
      </c>
      <c r="G92" s="150">
        <v>215</v>
      </c>
      <c r="H92" s="125">
        <f>G92*F92</f>
        <v>13330</v>
      </c>
      <c r="I92" s="106">
        <f t="shared" si="11"/>
        <v>0.3</v>
      </c>
      <c r="J92" s="105">
        <f t="shared" si="12"/>
        <v>17329</v>
      </c>
      <c r="K92" s="107"/>
      <c r="L92" s="108"/>
      <c r="M92" s="144"/>
      <c r="N92" s="213"/>
    </row>
    <row r="93" spans="2:15" s="7" customFormat="1" ht="45" x14ac:dyDescent="0.25">
      <c r="B93" s="171"/>
      <c r="C93" s="142"/>
      <c r="D93" s="203" t="s">
        <v>130</v>
      </c>
      <c r="E93" s="115" t="s">
        <v>33</v>
      </c>
      <c r="F93" s="196">
        <v>10.65</v>
      </c>
      <c r="G93" s="150">
        <v>84.75</v>
      </c>
      <c r="H93" s="125">
        <f>G93*F93</f>
        <v>902.58749999999998</v>
      </c>
      <c r="I93" s="106">
        <f t="shared" si="11"/>
        <v>0.3</v>
      </c>
      <c r="J93" s="105">
        <f t="shared" si="12"/>
        <v>1173.36375</v>
      </c>
      <c r="K93" s="107">
        <v>44179</v>
      </c>
      <c r="L93" s="108" t="s">
        <v>34</v>
      </c>
      <c r="M93" s="124">
        <v>96114</v>
      </c>
      <c r="N93" s="213"/>
    </row>
    <row r="94" spans="2:15" s="7" customFormat="1" ht="45" x14ac:dyDescent="0.25">
      <c r="B94" s="171"/>
      <c r="C94" s="142"/>
      <c r="D94" s="203" t="s">
        <v>131</v>
      </c>
      <c r="E94" s="115" t="s">
        <v>33</v>
      </c>
      <c r="F94" s="123">
        <v>91.49</v>
      </c>
      <c r="G94" s="115">
        <v>112.5</v>
      </c>
      <c r="H94" s="125">
        <f>G94*F94</f>
        <v>10292.625</v>
      </c>
      <c r="I94" s="106">
        <f t="shared" si="11"/>
        <v>0.3</v>
      </c>
      <c r="J94" s="105">
        <f t="shared" si="12"/>
        <v>13380.4125</v>
      </c>
      <c r="K94" s="142"/>
      <c r="L94" s="202"/>
      <c r="M94" s="201"/>
      <c r="N94" s="215" t="s">
        <v>132</v>
      </c>
    </row>
    <row r="95" spans="2:15" s="7" customFormat="1" ht="45" x14ac:dyDescent="0.25">
      <c r="B95" s="171"/>
      <c r="C95" s="142"/>
      <c r="D95" s="204" t="s">
        <v>133</v>
      </c>
      <c r="E95" s="115" t="s">
        <v>33</v>
      </c>
      <c r="F95" s="123">
        <v>19.149999999999999</v>
      </c>
      <c r="G95" s="115">
        <v>112.5</v>
      </c>
      <c r="H95" s="125">
        <f>G95*F95</f>
        <v>2154.375</v>
      </c>
      <c r="I95" s="106">
        <f t="shared" si="11"/>
        <v>0.3</v>
      </c>
      <c r="J95" s="105">
        <f t="shared" si="12"/>
        <v>2800.6875</v>
      </c>
      <c r="K95" s="142"/>
      <c r="L95" s="202"/>
      <c r="M95" s="201"/>
      <c r="N95" s="213"/>
    </row>
    <row r="96" spans="2:15" s="7" customFormat="1" ht="45" x14ac:dyDescent="0.25">
      <c r="B96" s="171"/>
      <c r="C96" s="58"/>
      <c r="D96" s="122" t="s">
        <v>134</v>
      </c>
      <c r="E96" s="115" t="s">
        <v>30</v>
      </c>
      <c r="F96" s="123">
        <v>4</v>
      </c>
      <c r="G96" s="104">
        <v>670.05</v>
      </c>
      <c r="H96" s="104">
        <f>F96*G96</f>
        <v>2680.2</v>
      </c>
      <c r="I96" s="106">
        <f t="shared" si="11"/>
        <v>0.3</v>
      </c>
      <c r="J96" s="105">
        <f t="shared" si="12"/>
        <v>3484.2599999999998</v>
      </c>
      <c r="K96" s="107">
        <v>44190</v>
      </c>
      <c r="L96" s="108" t="s">
        <v>34</v>
      </c>
      <c r="M96" s="109">
        <v>90798</v>
      </c>
      <c r="N96" s="213"/>
    </row>
    <row r="97" spans="2:14" s="7" customFormat="1" ht="45" x14ac:dyDescent="0.25">
      <c r="B97" s="171"/>
      <c r="C97" s="58"/>
      <c r="D97" s="122" t="s">
        <v>135</v>
      </c>
      <c r="E97" s="115" t="s">
        <v>33</v>
      </c>
      <c r="F97" s="123">
        <v>2.6</v>
      </c>
      <c r="G97" s="104">
        <v>313.94</v>
      </c>
      <c r="H97" s="104">
        <f>F97*G97</f>
        <v>816.24400000000003</v>
      </c>
      <c r="I97" s="106">
        <f t="shared" si="11"/>
        <v>0.3</v>
      </c>
      <c r="J97" s="105">
        <f t="shared" si="12"/>
        <v>1061.1172000000001</v>
      </c>
      <c r="K97" s="107">
        <v>44188</v>
      </c>
      <c r="L97" s="108" t="s">
        <v>34</v>
      </c>
      <c r="M97" s="109">
        <v>100674</v>
      </c>
      <c r="N97" s="213"/>
    </row>
    <row r="98" spans="2:14" s="7" customFormat="1" ht="45" x14ac:dyDescent="0.25">
      <c r="B98" s="171"/>
      <c r="C98" s="58"/>
      <c r="D98" s="122" t="s">
        <v>136</v>
      </c>
      <c r="E98" s="115" t="s">
        <v>33</v>
      </c>
      <c r="F98" s="123">
        <v>1</v>
      </c>
      <c r="G98" s="104">
        <v>313.94</v>
      </c>
      <c r="H98" s="104">
        <f>F98*G98</f>
        <v>313.94</v>
      </c>
      <c r="I98" s="106">
        <f t="shared" si="11"/>
        <v>0.3</v>
      </c>
      <c r="J98" s="105">
        <f t="shared" si="12"/>
        <v>408.12200000000001</v>
      </c>
      <c r="K98" s="107">
        <v>44189</v>
      </c>
      <c r="L98" s="108" t="s">
        <v>34</v>
      </c>
      <c r="M98" s="109">
        <v>100674</v>
      </c>
      <c r="N98" s="213"/>
    </row>
    <row r="99" spans="2:14" s="7" customFormat="1" ht="15.75" x14ac:dyDescent="0.25">
      <c r="B99" s="171"/>
      <c r="C99" s="58"/>
      <c r="D99" s="44"/>
      <c r="E99" s="45"/>
      <c r="F99" s="46"/>
      <c r="G99" s="58"/>
      <c r="H99" s="61"/>
      <c r="I99" s="61"/>
      <c r="J99" s="61"/>
      <c r="K99" s="58"/>
      <c r="L99" s="58"/>
      <c r="M99" s="172"/>
      <c r="N99" s="213"/>
    </row>
    <row r="100" spans="2:14" s="7" customFormat="1" ht="15.75" x14ac:dyDescent="0.25">
      <c r="B100" s="169" t="s">
        <v>137</v>
      </c>
      <c r="C100" s="55"/>
      <c r="D100" s="143" t="s">
        <v>138</v>
      </c>
      <c r="E100" s="143"/>
      <c r="F100" s="56"/>
      <c r="G100" s="55"/>
      <c r="H100" s="57">
        <f>SUM(H102:H109)</f>
        <v>4683.4903999999997</v>
      </c>
      <c r="I100" s="57"/>
      <c r="J100" s="57">
        <f>SUM(J102:J109)</f>
        <v>6088.5375200000008</v>
      </c>
      <c r="K100" s="55"/>
      <c r="L100" s="55"/>
      <c r="M100" s="170"/>
      <c r="N100" s="213"/>
    </row>
    <row r="101" spans="2:14" s="7" customFormat="1" ht="15.75" x14ac:dyDescent="0.25">
      <c r="B101" s="171"/>
      <c r="C101" s="58"/>
      <c r="D101" s="59"/>
      <c r="E101" s="59"/>
      <c r="F101" s="60"/>
      <c r="G101" s="58"/>
      <c r="H101" s="61"/>
      <c r="I101" s="61"/>
      <c r="J101" s="61"/>
      <c r="K101" s="58"/>
      <c r="L101" s="58"/>
      <c r="M101" s="172"/>
      <c r="N101" s="213"/>
    </row>
    <row r="102" spans="2:14" s="7" customFormat="1" ht="30" x14ac:dyDescent="0.25">
      <c r="B102" s="171"/>
      <c r="C102" s="58"/>
      <c r="D102" s="110" t="s">
        <v>139</v>
      </c>
      <c r="E102" s="115" t="s">
        <v>33</v>
      </c>
      <c r="F102" s="123">
        <v>82.32</v>
      </c>
      <c r="G102" s="104">
        <v>2.37</v>
      </c>
      <c r="H102" s="104">
        <f t="shared" ref="H102:H107" si="13">F102*G102</f>
        <v>195.0984</v>
      </c>
      <c r="I102" s="106">
        <f t="shared" ref="I102:I108" si="14">$K$7</f>
        <v>0.3</v>
      </c>
      <c r="J102" s="105">
        <f t="shared" ref="J102:J107" si="15">H102*(1+I102)</f>
        <v>253.62792000000002</v>
      </c>
      <c r="K102" s="107">
        <v>44168</v>
      </c>
      <c r="L102" s="108" t="s">
        <v>34</v>
      </c>
      <c r="M102" s="109">
        <v>88485</v>
      </c>
      <c r="N102" s="213"/>
    </row>
    <row r="103" spans="2:14" s="7" customFormat="1" ht="30" x14ac:dyDescent="0.25">
      <c r="B103" s="171"/>
      <c r="C103" s="58"/>
      <c r="D103" s="110" t="s">
        <v>140</v>
      </c>
      <c r="E103" s="115" t="s">
        <v>33</v>
      </c>
      <c r="F103" s="123">
        <v>43.79</v>
      </c>
      <c r="G103" s="104">
        <v>2.77</v>
      </c>
      <c r="H103" s="104">
        <f t="shared" si="13"/>
        <v>121.2983</v>
      </c>
      <c r="I103" s="106">
        <f t="shared" si="14"/>
        <v>0.3</v>
      </c>
      <c r="J103" s="105">
        <f t="shared" si="15"/>
        <v>157.68779000000001</v>
      </c>
      <c r="K103" s="107">
        <v>44169</v>
      </c>
      <c r="L103" s="108" t="s">
        <v>34</v>
      </c>
      <c r="M103" s="109">
        <v>88484</v>
      </c>
      <c r="N103" s="213"/>
    </row>
    <row r="104" spans="2:14" s="7" customFormat="1" ht="30" x14ac:dyDescent="0.25">
      <c r="B104" s="171"/>
      <c r="C104" s="58"/>
      <c r="D104" s="110" t="s">
        <v>141</v>
      </c>
      <c r="E104" s="115" t="s">
        <v>33</v>
      </c>
      <c r="F104" s="123">
        <v>82.32</v>
      </c>
      <c r="G104" s="104">
        <v>14.64</v>
      </c>
      <c r="H104" s="104">
        <f t="shared" si="13"/>
        <v>1205.1648</v>
      </c>
      <c r="I104" s="106">
        <f t="shared" si="14"/>
        <v>0.3</v>
      </c>
      <c r="J104" s="105">
        <f t="shared" si="15"/>
        <v>1566.71424</v>
      </c>
      <c r="K104" s="107">
        <v>44170</v>
      </c>
      <c r="L104" s="108" t="s">
        <v>34</v>
      </c>
      <c r="M104" s="109">
        <v>88497</v>
      </c>
      <c r="N104" s="213"/>
    </row>
    <row r="105" spans="2:14" s="7" customFormat="1" ht="30" x14ac:dyDescent="0.25">
      <c r="B105" s="171"/>
      <c r="C105" s="58"/>
      <c r="D105" s="110" t="s">
        <v>142</v>
      </c>
      <c r="E105" s="115" t="s">
        <v>33</v>
      </c>
      <c r="F105" s="123">
        <v>43.79</v>
      </c>
      <c r="G105" s="104">
        <v>26.64</v>
      </c>
      <c r="H105" s="104">
        <f t="shared" si="13"/>
        <v>1166.5655999999999</v>
      </c>
      <c r="I105" s="106">
        <f t="shared" si="14"/>
        <v>0.3</v>
      </c>
      <c r="J105" s="105">
        <f t="shared" si="15"/>
        <v>1516.5352799999998</v>
      </c>
      <c r="K105" s="107">
        <v>44171</v>
      </c>
      <c r="L105" s="108" t="s">
        <v>34</v>
      </c>
      <c r="M105" s="109">
        <v>88496</v>
      </c>
      <c r="N105" s="213"/>
    </row>
    <row r="106" spans="2:14" s="7" customFormat="1" ht="30" x14ac:dyDescent="0.25">
      <c r="B106" s="171"/>
      <c r="C106" s="58"/>
      <c r="D106" s="110" t="s">
        <v>143</v>
      </c>
      <c r="E106" s="115" t="s">
        <v>33</v>
      </c>
      <c r="F106" s="123">
        <v>82.32</v>
      </c>
      <c r="G106" s="104">
        <v>13.02</v>
      </c>
      <c r="H106" s="104">
        <f t="shared" si="13"/>
        <v>1071.8063999999999</v>
      </c>
      <c r="I106" s="106">
        <f t="shared" si="14"/>
        <v>0.3</v>
      </c>
      <c r="J106" s="105">
        <f t="shared" si="15"/>
        <v>1393.3483200000001</v>
      </c>
      <c r="K106" s="107">
        <v>44172</v>
      </c>
      <c r="L106" s="108" t="s">
        <v>34</v>
      </c>
      <c r="M106" s="109">
        <v>88489</v>
      </c>
      <c r="N106" s="215" t="s">
        <v>144</v>
      </c>
    </row>
    <row r="107" spans="2:14" s="7" customFormat="1" ht="30" x14ac:dyDescent="0.25">
      <c r="B107" s="171"/>
      <c r="C107" s="58"/>
      <c r="D107" s="110" t="s">
        <v>145</v>
      </c>
      <c r="E107" s="115" t="s">
        <v>33</v>
      </c>
      <c r="F107" s="123">
        <v>43.79</v>
      </c>
      <c r="G107" s="104">
        <v>14.91</v>
      </c>
      <c r="H107" s="104">
        <f t="shared" si="13"/>
        <v>652.90890000000002</v>
      </c>
      <c r="I107" s="106">
        <f t="shared" si="14"/>
        <v>0.3</v>
      </c>
      <c r="J107" s="105">
        <f t="shared" si="15"/>
        <v>848.7815700000001</v>
      </c>
      <c r="K107" s="107">
        <v>44173</v>
      </c>
      <c r="L107" s="108" t="s">
        <v>34</v>
      </c>
      <c r="M107" s="109">
        <v>88488</v>
      </c>
      <c r="N107" s="215" t="s">
        <v>144</v>
      </c>
    </row>
    <row r="108" spans="2:14" s="7" customFormat="1" ht="30" x14ac:dyDescent="0.25">
      <c r="B108" s="171"/>
      <c r="C108" s="58"/>
      <c r="D108" s="110" t="s">
        <v>146</v>
      </c>
      <c r="E108" s="126" t="s">
        <v>33</v>
      </c>
      <c r="F108" s="123">
        <v>10.08</v>
      </c>
      <c r="G108" s="104">
        <v>26.85</v>
      </c>
      <c r="H108" s="104">
        <f>F108*G108</f>
        <v>270.64800000000002</v>
      </c>
      <c r="I108" s="106">
        <f t="shared" si="14"/>
        <v>0.3</v>
      </c>
      <c r="J108" s="105">
        <f>H108*(1+I108)</f>
        <v>351.84240000000005</v>
      </c>
      <c r="K108" s="107">
        <v>44174</v>
      </c>
      <c r="L108" s="108" t="s">
        <v>34</v>
      </c>
      <c r="M108" s="109" t="s">
        <v>147</v>
      </c>
      <c r="N108" s="215" t="s">
        <v>144</v>
      </c>
    </row>
    <row r="109" spans="2:14" s="7" customFormat="1" ht="15.75" x14ac:dyDescent="0.25">
      <c r="B109" s="171"/>
      <c r="C109" s="58"/>
      <c r="D109" s="44"/>
      <c r="E109" s="45"/>
      <c r="F109" s="46"/>
      <c r="G109" s="47"/>
      <c r="H109" s="47"/>
      <c r="I109" s="34"/>
      <c r="J109" s="32"/>
      <c r="K109" s="67"/>
      <c r="L109" s="62"/>
      <c r="M109" s="177"/>
      <c r="N109" s="213"/>
    </row>
    <row r="110" spans="2:14" s="7" customFormat="1" ht="15.75" outlineLevel="1" x14ac:dyDescent="0.25">
      <c r="B110" s="178" t="s">
        <v>148</v>
      </c>
      <c r="C110" s="68"/>
      <c r="D110" s="69" t="s">
        <v>149</v>
      </c>
      <c r="E110" s="69"/>
      <c r="F110" s="70"/>
      <c r="G110" s="68"/>
      <c r="H110" s="71">
        <f>SUM(H112:H113)</f>
        <v>104.25999999999999</v>
      </c>
      <c r="I110" s="72"/>
      <c r="J110" s="71">
        <f>SUM(J112:J113)</f>
        <v>135.53800000000001</v>
      </c>
      <c r="K110" s="68"/>
      <c r="L110" s="68"/>
      <c r="M110" s="179"/>
      <c r="N110" s="209"/>
    </row>
    <row r="111" spans="2:14" s="7" customFormat="1" ht="15.75" outlineLevel="1" x14ac:dyDescent="0.25">
      <c r="B111" s="171"/>
      <c r="C111" s="58"/>
      <c r="D111" s="152"/>
      <c r="E111" s="152"/>
      <c r="F111" s="153"/>
      <c r="G111" s="154"/>
      <c r="H111" s="155"/>
      <c r="I111" s="156"/>
      <c r="J111" s="155"/>
      <c r="K111" s="157"/>
      <c r="L111" s="154"/>
      <c r="M111" s="180"/>
      <c r="N111" s="215" t="s">
        <v>150</v>
      </c>
    </row>
    <row r="112" spans="2:14" s="7" customFormat="1" ht="15.75" outlineLevel="1" x14ac:dyDescent="0.25">
      <c r="B112" s="171"/>
      <c r="C112" s="58"/>
      <c r="D112" s="132" t="s">
        <v>151</v>
      </c>
      <c r="E112" s="139" t="s">
        <v>152</v>
      </c>
      <c r="F112" s="123">
        <v>10</v>
      </c>
      <c r="G112" s="125">
        <v>4.01</v>
      </c>
      <c r="H112" s="125">
        <f>G112*F112</f>
        <v>40.099999999999994</v>
      </c>
      <c r="I112" s="106">
        <f>$K$7</f>
        <v>0.3</v>
      </c>
      <c r="J112" s="105">
        <f>H112*(1+I112)</f>
        <v>52.129999999999995</v>
      </c>
      <c r="K112" s="107">
        <v>44184</v>
      </c>
      <c r="L112" s="108" t="s">
        <v>34</v>
      </c>
      <c r="M112" s="144">
        <v>99603</v>
      </c>
      <c r="N112" s="209"/>
    </row>
    <row r="113" spans="2:14" s="7" customFormat="1" ht="15.75" outlineLevel="1" x14ac:dyDescent="0.25">
      <c r="B113" s="171"/>
      <c r="C113" s="58"/>
      <c r="D113" s="132" t="s">
        <v>153</v>
      </c>
      <c r="E113" s="139" t="s">
        <v>152</v>
      </c>
      <c r="F113" s="123">
        <v>16</v>
      </c>
      <c r="G113" s="125">
        <v>4.01</v>
      </c>
      <c r="H113" s="125">
        <f>G113*F113</f>
        <v>64.16</v>
      </c>
      <c r="I113" s="106">
        <f>$K$7</f>
        <v>0.3</v>
      </c>
      <c r="J113" s="105">
        <f>H113*(1+I113)</f>
        <v>83.408000000000001</v>
      </c>
      <c r="K113" s="107">
        <v>44184</v>
      </c>
      <c r="L113" s="108" t="s">
        <v>34</v>
      </c>
      <c r="M113" s="144">
        <v>99603</v>
      </c>
      <c r="N113" s="209"/>
    </row>
    <row r="114" spans="2:14" s="12" customFormat="1" ht="15.75" outlineLevel="1" x14ac:dyDescent="0.25">
      <c r="B114" s="181"/>
      <c r="C114" s="73"/>
      <c r="D114" s="145"/>
      <c r="E114" s="141"/>
      <c r="F114" s="140"/>
      <c r="G114" s="146"/>
      <c r="H114" s="146"/>
      <c r="I114" s="147"/>
      <c r="J114" s="148"/>
      <c r="K114" s="158"/>
      <c r="L114" s="151"/>
      <c r="M114" s="182"/>
      <c r="N114" s="212"/>
    </row>
    <row r="115" spans="2:14" s="5" customFormat="1" ht="16.5" thickBot="1" x14ac:dyDescent="0.3">
      <c r="B115" s="183"/>
      <c r="C115" s="184"/>
      <c r="D115" s="185"/>
      <c r="E115" s="186"/>
      <c r="F115" s="187"/>
      <c r="G115" s="188"/>
      <c r="H115" s="188"/>
      <c r="I115" s="189"/>
      <c r="J115" s="188"/>
      <c r="K115" s="190"/>
      <c r="L115" s="186"/>
      <c r="M115" s="191"/>
      <c r="N115" s="214"/>
    </row>
    <row r="116" spans="2:14" s="5" customFormat="1" x14ac:dyDescent="0.25">
      <c r="B116" s="6"/>
      <c r="C116" s="6"/>
      <c r="D116" s="2"/>
      <c r="E116" s="1"/>
      <c r="F116" s="18"/>
      <c r="G116" s="15"/>
      <c r="H116" s="15"/>
      <c r="I116" s="14"/>
      <c r="J116" s="15"/>
      <c r="K116" s="4"/>
      <c r="L116" s="1"/>
      <c r="M116" s="1"/>
      <c r="N116" s="214"/>
    </row>
    <row r="117" spans="2:14" s="5" customFormat="1" ht="15.75" thickBot="1" x14ac:dyDescent="0.3">
      <c r="B117" s="6"/>
      <c r="C117" s="6"/>
      <c r="D117" s="2"/>
      <c r="E117" s="1"/>
      <c r="F117" s="18"/>
      <c r="G117" s="15"/>
      <c r="H117" s="15"/>
      <c r="I117" s="14"/>
      <c r="J117" s="15"/>
      <c r="K117" s="4"/>
      <c r="L117" s="1"/>
      <c r="M117" s="1"/>
      <c r="N117" s="214"/>
    </row>
    <row r="118" spans="2:14" s="5" customFormat="1" ht="15.75" x14ac:dyDescent="0.25">
      <c r="B118" s="6"/>
      <c r="C118" s="6"/>
      <c r="D118" s="2"/>
      <c r="E118" s="1"/>
      <c r="F118" s="18"/>
      <c r="G118" s="15"/>
      <c r="H118" s="15"/>
      <c r="I118" s="16"/>
      <c r="J118" s="15"/>
      <c r="K118" s="402" t="s">
        <v>3</v>
      </c>
      <c r="L118" s="403"/>
      <c r="N118" s="214"/>
    </row>
    <row r="119" spans="2:14" ht="15.75" x14ac:dyDescent="0.25">
      <c r="K119" s="400" t="s">
        <v>5</v>
      </c>
      <c r="L119" s="401"/>
    </row>
    <row r="120" spans="2:14" x14ac:dyDescent="0.2">
      <c r="K120" s="88" t="s">
        <v>7</v>
      </c>
      <c r="L120" s="89">
        <f>G6</f>
        <v>205528.12558500006</v>
      </c>
    </row>
    <row r="121" spans="2:14" ht="15.75" thickBot="1" x14ac:dyDescent="0.25">
      <c r="K121" s="90" t="s">
        <v>11</v>
      </c>
      <c r="L121" s="91">
        <f>G7</f>
        <v>267186.56326049985</v>
      </c>
    </row>
  </sheetData>
  <autoFilter ref="A13:O115" xr:uid="{00000000-0009-0000-0000-000000000000}"/>
  <customSheetViews>
    <customSheetView guid="{65A7E80C-0864-4F2C-A71A-1A4F09709D16}" scale="70" fitToPage="1" showAutoFilter="1" state="hidden" topLeftCell="A37">
      <selection activeCell="C49" sqref="C49"/>
      <rowBreaks count="1" manualBreakCount="1">
        <brk id="47" min="1" max="10" man="1"/>
      </rowBreaks>
      <pageMargins left="0" right="0" top="0" bottom="0" header="0.31496062992125984" footer="0.31496062992125984"/>
      <printOptions horizontalCentered="1"/>
      <pageSetup paperSize="9" scale="58" fitToHeight="10" orientation="landscape" horizontalDpi="4294967293" verticalDpi="4294967293" r:id="rId1"/>
      <headerFooter alignWithMargins="0"/>
      <autoFilter ref="A13:O115" xr:uid="{00000000-0009-0000-0000-000000000000}"/>
    </customSheetView>
    <customSheetView guid="{1B6D9D73-794D-4537-BD51-4B00D619ED9A}" scale="70" showPageBreaks="1" fitToPage="1" printArea="1" showAutoFilter="1" state="hidden" topLeftCell="A37">
      <selection activeCell="C49" sqref="C49"/>
      <rowBreaks count="1" manualBreakCount="1">
        <brk id="47" min="1" max="10" man="1"/>
      </rowBreaks>
      <pageMargins left="0" right="0" top="0" bottom="0" header="0.31496062992125984" footer="0.31496062992125984"/>
      <printOptions horizontalCentered="1"/>
      <pageSetup paperSize="9" scale="58" fitToHeight="10" orientation="landscape" horizontalDpi="4294967293" verticalDpi="4294967293" r:id="rId2"/>
      <headerFooter alignWithMargins="0"/>
      <autoFilter ref="A13:O115" xr:uid="{00000000-0000-0000-0000-000000000000}"/>
    </customSheetView>
  </customSheetViews>
  <mergeCells count="11">
    <mergeCell ref="K119:L119"/>
    <mergeCell ref="K118:L118"/>
    <mergeCell ref="K11:M11"/>
    <mergeCell ref="L12:M12"/>
    <mergeCell ref="B2:M2"/>
    <mergeCell ref="F5:G5"/>
    <mergeCell ref="F4:G4"/>
    <mergeCell ref="J4:M4"/>
    <mergeCell ref="B9:M9"/>
    <mergeCell ref="B8:C8"/>
    <mergeCell ref="B4:C5"/>
  </mergeCells>
  <phoneticPr fontId="12" type="noConversion"/>
  <printOptions horizontalCentered="1"/>
  <pageMargins left="0" right="0" top="0" bottom="0" header="0.31496062992125984" footer="0.31496062992125984"/>
  <pageSetup paperSize="9" scale="58" fitToHeight="10" orientation="landscape" horizontalDpi="4294967293" verticalDpi="4294967293" r:id="rId3"/>
  <headerFooter alignWithMargins="0"/>
  <rowBreaks count="1" manualBreakCount="1">
    <brk id="47"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T150"/>
  <sheetViews>
    <sheetView tabSelected="1" topLeftCell="A148" zoomScaleNormal="100" workbookViewId="0">
      <selection activeCell="B9" sqref="B9:Q9"/>
    </sheetView>
  </sheetViews>
  <sheetFormatPr defaultColWidth="11.42578125" defaultRowHeight="15.75" x14ac:dyDescent="0.25"/>
  <cols>
    <col min="1" max="1" width="2.7109375" style="217" customWidth="1"/>
    <col min="2" max="2" width="11.42578125" style="288" customWidth="1"/>
    <col min="3" max="3" width="13" style="288" customWidth="1"/>
    <col min="4" max="4" width="59.140625" style="217" customWidth="1"/>
    <col min="5" max="5" width="12.140625" style="288" customWidth="1"/>
    <col min="6" max="6" width="16" style="289" bestFit="1" customWidth="1"/>
    <col min="7" max="7" width="22.140625" style="289" customWidth="1"/>
    <col min="8" max="8" width="17.42578125" style="289" customWidth="1"/>
    <col min="9" max="9" width="20.42578125" style="290" customWidth="1"/>
    <col min="10" max="10" width="21.85546875" style="290" customWidth="1"/>
    <col min="11" max="11" width="22.28515625" style="290" bestFit="1" customWidth="1"/>
    <col min="12" max="12" width="29.28515625" style="290" customWidth="1"/>
    <col min="13" max="13" width="10.140625" style="292" customWidth="1"/>
    <col min="14" max="14" width="25.7109375" style="290" customWidth="1"/>
    <col min="15" max="15" width="19.28515625" style="293" bestFit="1" customWidth="1"/>
    <col min="16" max="16" width="31.140625" style="291" customWidth="1"/>
    <col min="17" max="17" width="18.28515625" style="288" customWidth="1"/>
    <col min="18" max="18" width="45.7109375" style="364" customWidth="1"/>
    <col min="19" max="19" width="45.7109375" style="217" customWidth="1"/>
    <col min="20" max="20" width="14.5703125" style="217" bestFit="1" customWidth="1"/>
    <col min="21" max="16384" width="11.42578125" style="217"/>
  </cols>
  <sheetData>
    <row r="1" spans="2:20" s="376" customFormat="1" x14ac:dyDescent="0.25">
      <c r="B1" s="375"/>
      <c r="C1" s="375"/>
      <c r="E1" s="375"/>
      <c r="F1" s="377"/>
      <c r="G1" s="377"/>
      <c r="H1" s="377"/>
      <c r="I1" s="378"/>
      <c r="J1" s="378"/>
      <c r="K1" s="378"/>
      <c r="L1" s="378"/>
      <c r="M1" s="379"/>
      <c r="N1" s="378"/>
      <c r="O1" s="380"/>
      <c r="P1" s="381"/>
      <c r="Q1" s="375"/>
      <c r="R1" s="382"/>
    </row>
    <row r="2" spans="2:20" s="376" customFormat="1" x14ac:dyDescent="0.25">
      <c r="B2" s="419"/>
      <c r="C2" s="419"/>
      <c r="D2" s="419"/>
      <c r="E2" s="419"/>
      <c r="F2" s="419"/>
      <c r="G2" s="419"/>
      <c r="H2" s="419"/>
      <c r="I2" s="419"/>
      <c r="J2" s="419"/>
      <c r="K2" s="419"/>
      <c r="L2" s="419"/>
      <c r="M2" s="419"/>
      <c r="N2" s="419"/>
      <c r="O2" s="419"/>
      <c r="P2" s="419"/>
      <c r="Q2" s="419"/>
      <c r="R2" s="382"/>
      <c r="T2" s="383"/>
    </row>
    <row r="3" spans="2:20" s="376" customFormat="1" x14ac:dyDescent="0.25">
      <c r="B3" s="398"/>
      <c r="C3" s="398"/>
      <c r="D3" s="398"/>
      <c r="E3" s="398"/>
      <c r="F3" s="398"/>
      <c r="G3" s="398"/>
      <c r="H3" s="398"/>
      <c r="I3" s="371"/>
      <c r="J3" s="371"/>
      <c r="K3" s="371"/>
      <c r="L3" s="371"/>
      <c r="M3" s="398"/>
      <c r="N3" s="398"/>
      <c r="O3" s="398"/>
      <c r="P3" s="398"/>
      <c r="Q3" s="375"/>
      <c r="R3" s="382"/>
    </row>
    <row r="4" spans="2:20" s="384" customFormat="1" x14ac:dyDescent="0.25">
      <c r="B4" s="420"/>
      <c r="C4" s="420"/>
      <c r="D4" s="384" t="s">
        <v>2</v>
      </c>
      <c r="I4" s="421"/>
      <c r="J4" s="421"/>
      <c r="K4" s="421"/>
      <c r="L4" s="421"/>
      <c r="N4" s="422"/>
      <c r="O4" s="422"/>
      <c r="P4" s="422"/>
      <c r="Q4" s="422"/>
      <c r="R4" s="385"/>
    </row>
    <row r="5" spans="2:20" s="376" customFormat="1" x14ac:dyDescent="0.25">
      <c r="B5" s="420"/>
      <c r="C5" s="420"/>
      <c r="D5" s="384" t="s">
        <v>154</v>
      </c>
      <c r="E5" s="386"/>
      <c r="I5" s="421"/>
      <c r="J5" s="421"/>
      <c r="K5" s="421"/>
      <c r="L5" s="421"/>
      <c r="M5" s="384"/>
      <c r="N5" s="387" t="s">
        <v>8</v>
      </c>
      <c r="O5" s="388">
        <v>44501</v>
      </c>
      <c r="P5" s="387" t="s">
        <v>9</v>
      </c>
      <c r="Q5" s="389">
        <v>44220</v>
      </c>
      <c r="R5" s="390"/>
    </row>
    <row r="6" spans="2:20" s="376" customFormat="1" x14ac:dyDescent="0.25">
      <c r="B6" s="399"/>
      <c r="C6" s="399"/>
      <c r="D6" s="384" t="s">
        <v>155</v>
      </c>
      <c r="I6" s="372"/>
      <c r="J6" s="372"/>
      <c r="K6" s="372"/>
      <c r="L6" s="373"/>
      <c r="M6" s="384"/>
      <c r="N6" s="387" t="s">
        <v>12</v>
      </c>
      <c r="O6" s="391">
        <v>0.2208</v>
      </c>
      <c r="P6" s="387"/>
      <c r="Q6" s="392"/>
      <c r="R6" s="393"/>
      <c r="S6" s="394"/>
    </row>
    <row r="7" spans="2:20" s="376" customFormat="1" x14ac:dyDescent="0.25">
      <c r="B7" s="399"/>
      <c r="C7" s="399"/>
      <c r="D7" s="384" t="s">
        <v>10</v>
      </c>
      <c r="I7" s="372"/>
      <c r="J7" s="372"/>
      <c r="K7" s="372"/>
      <c r="L7" s="374"/>
      <c r="M7" s="384"/>
      <c r="N7" s="395" t="s">
        <v>156</v>
      </c>
      <c r="O7" s="391">
        <v>0.18129999999999999</v>
      </c>
      <c r="P7" s="396"/>
      <c r="R7" s="393"/>
      <c r="S7" s="394"/>
    </row>
    <row r="8" spans="2:20" s="376" customFormat="1" ht="16.5" thickBot="1" x14ac:dyDescent="0.3">
      <c r="B8" s="426"/>
      <c r="C8" s="426"/>
      <c r="E8" s="386"/>
      <c r="F8" s="386"/>
      <c r="G8" s="386"/>
      <c r="H8" s="386"/>
      <c r="I8" s="386"/>
      <c r="J8" s="386"/>
      <c r="K8" s="386"/>
      <c r="L8" s="399"/>
      <c r="M8" s="397"/>
      <c r="R8" s="382"/>
    </row>
    <row r="9" spans="2:20" ht="16.5" thickBot="1" x14ac:dyDescent="0.3">
      <c r="B9" s="427" t="s">
        <v>358</v>
      </c>
      <c r="C9" s="428"/>
      <c r="D9" s="428"/>
      <c r="E9" s="428"/>
      <c r="F9" s="428"/>
      <c r="G9" s="428"/>
      <c r="H9" s="428"/>
      <c r="I9" s="428"/>
      <c r="J9" s="428"/>
      <c r="K9" s="428"/>
      <c r="L9" s="428"/>
      <c r="M9" s="428"/>
      <c r="N9" s="428"/>
      <c r="O9" s="428"/>
      <c r="P9" s="428"/>
      <c r="Q9" s="429"/>
    </row>
    <row r="10" spans="2:20" ht="21.75" thickTop="1" x14ac:dyDescent="0.25">
      <c r="B10" s="294" t="s">
        <v>157</v>
      </c>
      <c r="C10" s="295"/>
      <c r="D10" s="295"/>
      <c r="E10" s="295"/>
      <c r="F10" s="295"/>
      <c r="G10" s="295"/>
      <c r="H10" s="295"/>
      <c r="I10" s="295"/>
      <c r="J10" s="295"/>
      <c r="K10" s="295"/>
      <c r="L10" s="295"/>
      <c r="M10" s="295"/>
      <c r="N10" s="295"/>
      <c r="O10" s="295"/>
      <c r="P10" s="295"/>
      <c r="Q10" s="298"/>
      <c r="R10" s="365"/>
    </row>
    <row r="11" spans="2:20" x14ac:dyDescent="0.25">
      <c r="B11" s="273"/>
      <c r="C11" s="274"/>
      <c r="D11" s="274"/>
      <c r="E11" s="274"/>
      <c r="F11" s="275"/>
      <c r="G11" s="423" t="s">
        <v>158</v>
      </c>
      <c r="H11" s="424"/>
      <c r="I11" s="425"/>
      <c r="J11" s="423" t="s">
        <v>158</v>
      </c>
      <c r="K11" s="424"/>
      <c r="L11" s="425"/>
      <c r="M11" s="274"/>
      <c r="N11" s="276" t="s">
        <v>14</v>
      </c>
      <c r="O11" s="417" t="s">
        <v>15</v>
      </c>
      <c r="P11" s="430"/>
      <c r="Q11" s="418"/>
      <c r="R11" s="365"/>
    </row>
    <row r="12" spans="2:20" ht="31.5" x14ac:dyDescent="0.25">
      <c r="B12" s="277" t="s">
        <v>16</v>
      </c>
      <c r="C12" s="278" t="s">
        <v>17</v>
      </c>
      <c r="D12" s="279" t="s">
        <v>18</v>
      </c>
      <c r="E12" s="280" t="s">
        <v>19</v>
      </c>
      <c r="F12" s="281" t="s">
        <v>20</v>
      </c>
      <c r="G12" s="281" t="s">
        <v>159</v>
      </c>
      <c r="H12" s="281" t="s">
        <v>160</v>
      </c>
      <c r="I12" s="282" t="s">
        <v>161</v>
      </c>
      <c r="J12" s="281" t="s">
        <v>159</v>
      </c>
      <c r="K12" s="281" t="s">
        <v>160</v>
      </c>
      <c r="L12" s="282" t="s">
        <v>162</v>
      </c>
      <c r="M12" s="283" t="s">
        <v>23</v>
      </c>
      <c r="N12" s="282" t="s">
        <v>24</v>
      </c>
      <c r="O12" s="284" t="s">
        <v>25</v>
      </c>
      <c r="P12" s="417" t="s">
        <v>26</v>
      </c>
      <c r="Q12" s="418"/>
      <c r="R12" s="365"/>
    </row>
    <row r="13" spans="2:20" ht="16.5" thickBot="1" x14ac:dyDescent="0.3">
      <c r="B13" s="320"/>
      <c r="C13" s="321"/>
      <c r="D13" s="322"/>
      <c r="E13" s="323"/>
      <c r="F13" s="324"/>
      <c r="G13" s="324"/>
      <c r="H13" s="324"/>
      <c r="I13" s="325"/>
      <c r="J13" s="324"/>
      <c r="K13" s="324"/>
      <c r="L13" s="325"/>
      <c r="M13" s="326"/>
      <c r="N13" s="325"/>
      <c r="O13" s="327"/>
      <c r="P13" s="328"/>
      <c r="Q13" s="329"/>
      <c r="R13" s="365"/>
    </row>
    <row r="14" spans="2:20" s="285" customFormat="1" x14ac:dyDescent="0.25">
      <c r="B14" s="330" t="s">
        <v>27</v>
      </c>
      <c r="C14" s="331"/>
      <c r="D14" s="332" t="s">
        <v>163</v>
      </c>
      <c r="E14" s="332"/>
      <c r="F14" s="333"/>
      <c r="G14" s="333"/>
      <c r="H14" s="333"/>
      <c r="I14" s="331"/>
      <c r="J14" s="334">
        <f>SUM(J15:J28)</f>
        <v>14348.970000000001</v>
      </c>
      <c r="K14" s="334">
        <f>SUM(K15:K28)</f>
        <v>55614.140000000007</v>
      </c>
      <c r="L14" s="334">
        <f>SUM(L15:L28)</f>
        <v>69963.110000000015</v>
      </c>
      <c r="M14" s="335"/>
      <c r="N14" s="334">
        <f>SUM(N15:N28)</f>
        <v>85411.856669823988</v>
      </c>
      <c r="O14" s="332"/>
      <c r="P14" s="332"/>
      <c r="Q14" s="336"/>
      <c r="R14" s="365"/>
    </row>
    <row r="15" spans="2:20" s="285" customFormat="1" x14ac:dyDescent="0.25">
      <c r="B15" s="223"/>
      <c r="C15" s="224"/>
      <c r="D15" s="337"/>
      <c r="E15" s="338"/>
      <c r="F15" s="239"/>
      <c r="G15" s="312"/>
      <c r="H15" s="312"/>
      <c r="I15" s="312"/>
      <c r="J15" s="312"/>
      <c r="K15" s="312"/>
      <c r="L15" s="312"/>
      <c r="M15" s="240"/>
      <c r="N15" s="339"/>
      <c r="O15" s="340"/>
      <c r="P15" s="341"/>
      <c r="Q15" s="229"/>
      <c r="R15" s="365"/>
    </row>
    <row r="16" spans="2:20" s="285" customFormat="1" x14ac:dyDescent="0.25">
      <c r="B16" s="223"/>
      <c r="C16" s="224" t="s">
        <v>164</v>
      </c>
      <c r="D16" s="342" t="s">
        <v>296</v>
      </c>
      <c r="E16" s="343" t="s">
        <v>297</v>
      </c>
      <c r="F16" s="241">
        <v>1</v>
      </c>
      <c r="G16" s="296">
        <v>233.94</v>
      </c>
      <c r="H16" s="296">
        <v>0</v>
      </c>
      <c r="I16" s="344">
        <v>233.94</v>
      </c>
      <c r="J16" s="296">
        <v>233.94</v>
      </c>
      <c r="K16" s="296">
        <v>0</v>
      </c>
      <c r="L16" s="344">
        <v>233.94</v>
      </c>
      <c r="M16" s="226">
        <v>0.22081274931637518</v>
      </c>
      <c r="N16" s="344">
        <v>285.59693457507279</v>
      </c>
      <c r="O16" s="345">
        <v>44531</v>
      </c>
      <c r="P16" s="347" t="s">
        <v>165</v>
      </c>
      <c r="Q16" s="229"/>
      <c r="R16" s="360"/>
    </row>
    <row r="17" spans="2:18" s="285" customFormat="1" ht="47.25" x14ac:dyDescent="0.25">
      <c r="B17" s="223"/>
      <c r="C17" s="224" t="s">
        <v>166</v>
      </c>
      <c r="D17" s="342" t="s">
        <v>345</v>
      </c>
      <c r="E17" s="343" t="s">
        <v>344</v>
      </c>
      <c r="F17" s="241">
        <v>3</v>
      </c>
      <c r="G17" s="296">
        <v>600</v>
      </c>
      <c r="H17" s="296">
        <v>0</v>
      </c>
      <c r="I17" s="344">
        <v>600</v>
      </c>
      <c r="J17" s="296">
        <v>1800</v>
      </c>
      <c r="K17" s="296">
        <v>0</v>
      </c>
      <c r="L17" s="344">
        <v>1800</v>
      </c>
      <c r="M17" s="226">
        <v>0.22081274931637518</v>
      </c>
      <c r="N17" s="344">
        <v>2197.4629487694751</v>
      </c>
      <c r="O17" s="345">
        <v>44470</v>
      </c>
      <c r="P17" s="347" t="s">
        <v>167</v>
      </c>
      <c r="Q17" s="229"/>
      <c r="R17" s="360"/>
    </row>
    <row r="18" spans="2:18" s="285" customFormat="1" ht="47.25" x14ac:dyDescent="0.25">
      <c r="B18" s="223"/>
      <c r="C18" s="224" t="s">
        <v>168</v>
      </c>
      <c r="D18" s="342" t="s">
        <v>346</v>
      </c>
      <c r="E18" s="343" t="s">
        <v>344</v>
      </c>
      <c r="F18" s="241">
        <v>3</v>
      </c>
      <c r="G18" s="296">
        <v>681.25</v>
      </c>
      <c r="H18" s="296">
        <v>0</v>
      </c>
      <c r="I18" s="344">
        <v>681.25</v>
      </c>
      <c r="J18" s="296">
        <v>2043.75</v>
      </c>
      <c r="K18" s="296">
        <v>0</v>
      </c>
      <c r="L18" s="344">
        <v>2043.75</v>
      </c>
      <c r="M18" s="226">
        <v>0.22081274931637518</v>
      </c>
      <c r="N18" s="344">
        <v>2495.0360564153416</v>
      </c>
      <c r="O18" s="345">
        <v>44470</v>
      </c>
      <c r="P18" s="347" t="s">
        <v>167</v>
      </c>
      <c r="Q18" s="229"/>
      <c r="R18" s="365"/>
    </row>
    <row r="19" spans="2:18" s="285" customFormat="1" ht="31.5" x14ac:dyDescent="0.25">
      <c r="B19" s="223"/>
      <c r="C19" s="224" t="s">
        <v>169</v>
      </c>
      <c r="D19" s="342" t="s">
        <v>347</v>
      </c>
      <c r="E19" s="343" t="s">
        <v>300</v>
      </c>
      <c r="F19" s="241">
        <v>4</v>
      </c>
      <c r="G19" s="296">
        <v>490</v>
      </c>
      <c r="H19" s="296">
        <v>0</v>
      </c>
      <c r="I19" s="344">
        <v>490</v>
      </c>
      <c r="J19" s="296">
        <v>1960</v>
      </c>
      <c r="K19" s="296">
        <v>0</v>
      </c>
      <c r="L19" s="344">
        <v>1960</v>
      </c>
      <c r="M19" s="226">
        <v>0.22081274931637518</v>
      </c>
      <c r="N19" s="344">
        <v>2392.7929886600955</v>
      </c>
      <c r="O19" s="345">
        <v>44531</v>
      </c>
      <c r="P19" s="347" t="s">
        <v>170</v>
      </c>
      <c r="Q19" s="229"/>
      <c r="R19" s="365"/>
    </row>
    <row r="20" spans="2:18" s="285" customFormat="1" x14ac:dyDescent="0.25">
      <c r="B20" s="223"/>
      <c r="C20" s="224" t="s">
        <v>171</v>
      </c>
      <c r="D20" s="342" t="s">
        <v>298</v>
      </c>
      <c r="E20" s="343" t="s">
        <v>148</v>
      </c>
      <c r="F20" s="241">
        <v>8</v>
      </c>
      <c r="G20" s="296">
        <v>1.54</v>
      </c>
      <c r="H20" s="296">
        <v>105.6</v>
      </c>
      <c r="I20" s="344">
        <v>107.14</v>
      </c>
      <c r="J20" s="296">
        <v>12.32</v>
      </c>
      <c r="K20" s="296">
        <v>844.8</v>
      </c>
      <c r="L20" s="344">
        <v>857.12</v>
      </c>
      <c r="M20" s="226">
        <v>0.22081274931637518</v>
      </c>
      <c r="N20" s="344">
        <v>1046.3830236940514</v>
      </c>
      <c r="O20" s="345">
        <v>44470</v>
      </c>
      <c r="P20" s="347" t="s">
        <v>167</v>
      </c>
      <c r="Q20" s="229"/>
      <c r="R20" s="365"/>
    </row>
    <row r="21" spans="2:18" s="285" customFormat="1" ht="31.5" x14ac:dyDescent="0.25">
      <c r="B21" s="223"/>
      <c r="C21" s="224" t="s">
        <v>172</v>
      </c>
      <c r="D21" s="342" t="s">
        <v>299</v>
      </c>
      <c r="E21" s="343" t="s">
        <v>300</v>
      </c>
      <c r="F21" s="241">
        <v>1</v>
      </c>
      <c r="G21" s="296">
        <v>787.7</v>
      </c>
      <c r="H21" s="296">
        <v>150.1</v>
      </c>
      <c r="I21" s="344">
        <v>937.80000000000007</v>
      </c>
      <c r="J21" s="296">
        <v>787.7</v>
      </c>
      <c r="K21" s="296">
        <v>150.1</v>
      </c>
      <c r="L21" s="344">
        <v>937.80000000000007</v>
      </c>
      <c r="M21" s="226">
        <v>0.22081274931637518</v>
      </c>
      <c r="N21" s="344">
        <v>1144.8781963088968</v>
      </c>
      <c r="O21" s="345">
        <v>44470</v>
      </c>
      <c r="P21" s="347" t="s">
        <v>167</v>
      </c>
      <c r="Q21" s="229"/>
      <c r="R21" s="365"/>
    </row>
    <row r="22" spans="2:18" s="285" customFormat="1" ht="31.5" x14ac:dyDescent="0.25">
      <c r="B22" s="223"/>
      <c r="C22" s="224">
        <v>90777</v>
      </c>
      <c r="D22" s="342" t="s">
        <v>280</v>
      </c>
      <c r="E22" s="343" t="s">
        <v>148</v>
      </c>
      <c r="F22" s="241">
        <v>264</v>
      </c>
      <c r="G22" s="296">
        <v>1.54</v>
      </c>
      <c r="H22" s="296">
        <v>92.51</v>
      </c>
      <c r="I22" s="344">
        <v>94.050000000000011</v>
      </c>
      <c r="J22" s="296">
        <v>406.56</v>
      </c>
      <c r="K22" s="296">
        <v>24422.640000000003</v>
      </c>
      <c r="L22" s="344">
        <v>24829.200000000004</v>
      </c>
      <c r="M22" s="226">
        <v>0.22081274931637518</v>
      </c>
      <c r="N22" s="344">
        <v>30311.803915326149</v>
      </c>
      <c r="O22" s="345">
        <v>44470</v>
      </c>
      <c r="P22" s="347" t="s">
        <v>34</v>
      </c>
      <c r="Q22" s="229"/>
      <c r="R22" s="360"/>
    </row>
    <row r="23" spans="2:18" s="285" customFormat="1" x14ac:dyDescent="0.25">
      <c r="B23" s="223"/>
      <c r="C23" s="224">
        <v>94295</v>
      </c>
      <c r="D23" s="342" t="s">
        <v>281</v>
      </c>
      <c r="E23" s="343" t="s">
        <v>289</v>
      </c>
      <c r="F23" s="241">
        <v>2</v>
      </c>
      <c r="G23" s="296">
        <v>385.67</v>
      </c>
      <c r="H23" s="296">
        <v>9352.5300000000007</v>
      </c>
      <c r="I23" s="344">
        <v>9738.2000000000007</v>
      </c>
      <c r="J23" s="296">
        <v>771.34</v>
      </c>
      <c r="K23" s="296">
        <v>18705.060000000001</v>
      </c>
      <c r="L23" s="344">
        <v>19476.400000000001</v>
      </c>
      <c r="M23" s="226">
        <v>0.22081274931637518</v>
      </c>
      <c r="N23" s="344">
        <v>23777.037430785451</v>
      </c>
      <c r="O23" s="345">
        <v>44470</v>
      </c>
      <c r="P23" s="347" t="s">
        <v>34</v>
      </c>
      <c r="Q23" s="229"/>
      <c r="R23" s="365"/>
    </row>
    <row r="24" spans="2:18" s="285" customFormat="1" ht="47.25" x14ac:dyDescent="0.25">
      <c r="B24" s="223"/>
      <c r="C24" s="224" t="s">
        <v>173</v>
      </c>
      <c r="D24" s="342" t="s">
        <v>343</v>
      </c>
      <c r="E24" s="343" t="s">
        <v>259</v>
      </c>
      <c r="F24" s="241">
        <v>25</v>
      </c>
      <c r="G24" s="296">
        <v>157.02000000000001</v>
      </c>
      <c r="H24" s="296">
        <v>49.78</v>
      </c>
      <c r="I24" s="344">
        <v>206.8</v>
      </c>
      <c r="J24" s="296">
        <v>3925.5000000000005</v>
      </c>
      <c r="K24" s="296">
        <v>1244.5</v>
      </c>
      <c r="L24" s="344">
        <v>5170</v>
      </c>
      <c r="M24" s="226">
        <v>0.22081274931637518</v>
      </c>
      <c r="N24" s="344">
        <v>6311.6019139656601</v>
      </c>
      <c r="O24" s="345">
        <v>44470</v>
      </c>
      <c r="P24" s="347" t="s">
        <v>167</v>
      </c>
      <c r="Q24" s="229"/>
      <c r="R24" s="365"/>
    </row>
    <row r="25" spans="2:18" s="285" customFormat="1" x14ac:dyDescent="0.25">
      <c r="B25" s="223"/>
      <c r="C25" s="224" t="s">
        <v>174</v>
      </c>
      <c r="D25" s="342" t="s">
        <v>301</v>
      </c>
      <c r="E25" s="343" t="s">
        <v>148</v>
      </c>
      <c r="F25" s="241">
        <v>88</v>
      </c>
      <c r="G25" s="296">
        <v>1.54</v>
      </c>
      <c r="H25" s="296">
        <v>105.28</v>
      </c>
      <c r="I25" s="344">
        <v>106.82000000000001</v>
      </c>
      <c r="J25" s="296">
        <v>135.52000000000001</v>
      </c>
      <c r="K25" s="296">
        <v>9264.64</v>
      </c>
      <c r="L25" s="344">
        <v>9400.16</v>
      </c>
      <c r="M25" s="226">
        <v>0.22081274931637518</v>
      </c>
      <c r="N25" s="344">
        <v>11475.835173613817</v>
      </c>
      <c r="O25" s="345">
        <v>44470</v>
      </c>
      <c r="P25" s="347" t="s">
        <v>167</v>
      </c>
      <c r="Q25" s="229"/>
      <c r="R25" s="365"/>
    </row>
    <row r="26" spans="2:18" s="285" customFormat="1" x14ac:dyDescent="0.25">
      <c r="B26" s="223"/>
      <c r="C26" s="224" t="s">
        <v>175</v>
      </c>
      <c r="D26" s="342" t="s">
        <v>302</v>
      </c>
      <c r="E26" s="343" t="s">
        <v>300</v>
      </c>
      <c r="F26" s="241">
        <v>1</v>
      </c>
      <c r="G26" s="296">
        <v>522.34</v>
      </c>
      <c r="H26" s="296">
        <v>982.4</v>
      </c>
      <c r="I26" s="296">
        <v>1504.74</v>
      </c>
      <c r="J26" s="296">
        <v>522.34</v>
      </c>
      <c r="K26" s="296">
        <v>982.4</v>
      </c>
      <c r="L26" s="296">
        <v>1504.74</v>
      </c>
      <c r="M26" s="226">
        <v>0.22081274931637518</v>
      </c>
      <c r="N26" s="296">
        <v>1837.0057764063224</v>
      </c>
      <c r="O26" s="345">
        <v>44470</v>
      </c>
      <c r="P26" s="347" t="s">
        <v>167</v>
      </c>
      <c r="Q26" s="229"/>
      <c r="R26" s="365"/>
    </row>
    <row r="27" spans="2:18" s="285" customFormat="1" ht="31.5" x14ac:dyDescent="0.25">
      <c r="B27" s="223"/>
      <c r="C27" s="224" t="s">
        <v>176</v>
      </c>
      <c r="D27" s="342" t="s">
        <v>303</v>
      </c>
      <c r="E27" s="343" t="s">
        <v>258</v>
      </c>
      <c r="F27" s="241">
        <v>4</v>
      </c>
      <c r="G27" s="296">
        <v>437.5</v>
      </c>
      <c r="H27" s="296">
        <v>0</v>
      </c>
      <c r="I27" s="344">
        <v>437.5</v>
      </c>
      <c r="J27" s="296">
        <v>1750</v>
      </c>
      <c r="K27" s="296">
        <v>0</v>
      </c>
      <c r="L27" s="344">
        <v>1750</v>
      </c>
      <c r="M27" s="226">
        <v>0.22081274931637518</v>
      </c>
      <c r="N27" s="344">
        <v>2136.4223113036564</v>
      </c>
      <c r="O27" s="345">
        <v>44470</v>
      </c>
      <c r="P27" s="347" t="s">
        <v>170</v>
      </c>
      <c r="Q27" s="229"/>
      <c r="R27" s="365"/>
    </row>
    <row r="28" spans="2:18" s="285" customFormat="1" x14ac:dyDescent="0.25">
      <c r="B28" s="223"/>
      <c r="C28" s="224"/>
      <c r="D28" s="342"/>
      <c r="E28" s="343"/>
      <c r="F28" s="241"/>
      <c r="G28" s="296"/>
      <c r="H28" s="296"/>
      <c r="I28" s="344"/>
      <c r="J28" s="296"/>
      <c r="K28" s="296"/>
      <c r="L28" s="344"/>
      <c r="M28" s="226"/>
      <c r="N28" s="344"/>
      <c r="O28" s="227"/>
      <c r="P28" s="228"/>
      <c r="Q28" s="229"/>
      <c r="R28" s="365"/>
    </row>
    <row r="29" spans="2:18" s="285" customFormat="1" x14ac:dyDescent="0.25">
      <c r="B29" s="218" t="s">
        <v>45</v>
      </c>
      <c r="C29" s="219"/>
      <c r="D29" s="220" t="s">
        <v>177</v>
      </c>
      <c r="E29" s="220"/>
      <c r="F29" s="221"/>
      <c r="G29" s="221"/>
      <c r="H29" s="221"/>
      <c r="I29" s="219"/>
      <c r="J29" s="297">
        <v>2324.5296499999999</v>
      </c>
      <c r="K29" s="297">
        <v>6377.7730500000007</v>
      </c>
      <c r="L29" s="297">
        <v>8702.3027000000002</v>
      </c>
      <c r="M29" s="222"/>
      <c r="N29" s="297">
        <v>10623.882084570316</v>
      </c>
      <c r="O29" s="220"/>
      <c r="P29" s="220"/>
      <c r="Q29" s="299"/>
      <c r="R29" s="367" t="s">
        <v>178</v>
      </c>
    </row>
    <row r="30" spans="2:18" s="285" customFormat="1" ht="31.5" x14ac:dyDescent="0.25">
      <c r="B30" s="232"/>
      <c r="C30" s="224" t="s">
        <v>179</v>
      </c>
      <c r="D30" s="342" t="s">
        <v>324</v>
      </c>
      <c r="E30" s="343" t="s">
        <v>259</v>
      </c>
      <c r="F30" s="241">
        <v>43.79</v>
      </c>
      <c r="G30" s="296">
        <v>9.84</v>
      </c>
      <c r="H30" s="296">
        <v>26.17</v>
      </c>
      <c r="I30" s="344">
        <v>36.010000000000005</v>
      </c>
      <c r="J30" s="296">
        <v>430.89359999999999</v>
      </c>
      <c r="K30" s="296">
        <v>1145.9843000000001</v>
      </c>
      <c r="L30" s="344">
        <v>1576.8779</v>
      </c>
      <c r="M30" s="226">
        <v>0.22081274931637518</v>
      </c>
      <c r="N30" s="225">
        <v>1925.0726444352322</v>
      </c>
      <c r="O30" s="345">
        <v>44470</v>
      </c>
      <c r="P30" s="347" t="s">
        <v>167</v>
      </c>
      <c r="Q30" s="229"/>
      <c r="R30" s="360"/>
    </row>
    <row r="31" spans="2:18" s="285" customFormat="1" x14ac:dyDescent="0.25">
      <c r="B31" s="232"/>
      <c r="C31" s="224" t="s">
        <v>180</v>
      </c>
      <c r="D31" s="342" t="s">
        <v>304</v>
      </c>
      <c r="E31" s="343" t="s">
        <v>259</v>
      </c>
      <c r="F31" s="241">
        <v>43.79</v>
      </c>
      <c r="G31" s="296">
        <v>6.52</v>
      </c>
      <c r="H31" s="296">
        <v>15.35</v>
      </c>
      <c r="I31" s="344">
        <v>21.869999999999997</v>
      </c>
      <c r="J31" s="296">
        <v>285.51079999999996</v>
      </c>
      <c r="K31" s="296">
        <v>672.17649999999992</v>
      </c>
      <c r="L31" s="344">
        <v>957.68729999999982</v>
      </c>
      <c r="M31" s="226">
        <v>0.22081274931637518</v>
      </c>
      <c r="N31" s="225">
        <v>1169.1568656983759</v>
      </c>
      <c r="O31" s="345">
        <v>44470</v>
      </c>
      <c r="P31" s="347" t="s">
        <v>167</v>
      </c>
      <c r="Q31" s="229"/>
      <c r="R31" s="367" t="s">
        <v>178</v>
      </c>
    </row>
    <row r="32" spans="2:18" s="285" customFormat="1" ht="47.25" x14ac:dyDescent="0.25">
      <c r="B32" s="232"/>
      <c r="C32" s="224">
        <v>97640</v>
      </c>
      <c r="D32" s="342" t="s">
        <v>291</v>
      </c>
      <c r="E32" s="343" t="s">
        <v>259</v>
      </c>
      <c r="F32" s="241">
        <v>50.92</v>
      </c>
      <c r="G32" s="296">
        <v>0.43</v>
      </c>
      <c r="H32" s="296">
        <v>1.33</v>
      </c>
      <c r="I32" s="344">
        <v>1.76</v>
      </c>
      <c r="J32" s="296">
        <v>21.895600000000002</v>
      </c>
      <c r="K32" s="296">
        <v>67.723600000000005</v>
      </c>
      <c r="L32" s="344">
        <v>89.619200000000006</v>
      </c>
      <c r="M32" s="226">
        <v>0.22081274931637518</v>
      </c>
      <c r="N32" s="225">
        <v>109.4082619435341</v>
      </c>
      <c r="O32" s="345">
        <v>44470</v>
      </c>
      <c r="P32" s="347" t="s">
        <v>34</v>
      </c>
      <c r="Q32" s="229"/>
      <c r="R32" s="367" t="s">
        <v>178</v>
      </c>
    </row>
    <row r="33" spans="2:19" s="285" customFormat="1" ht="31.5" x14ac:dyDescent="0.25">
      <c r="B33" s="232"/>
      <c r="C33" s="224" t="s">
        <v>181</v>
      </c>
      <c r="D33" s="342" t="s">
        <v>305</v>
      </c>
      <c r="E33" s="343" t="s">
        <v>255</v>
      </c>
      <c r="F33" s="241">
        <v>1</v>
      </c>
      <c r="G33" s="296">
        <v>523.84</v>
      </c>
      <c r="H33" s="296">
        <v>1334.72</v>
      </c>
      <c r="I33" s="344">
        <v>1858.56</v>
      </c>
      <c r="J33" s="296">
        <v>523.84</v>
      </c>
      <c r="K33" s="296">
        <v>1334.72</v>
      </c>
      <c r="L33" s="344">
        <v>1858.56</v>
      </c>
      <c r="M33" s="226">
        <v>0.22081274931637518</v>
      </c>
      <c r="N33" s="225">
        <v>2268.9537433694422</v>
      </c>
      <c r="O33" s="345">
        <v>44470</v>
      </c>
      <c r="P33" s="347" t="s">
        <v>167</v>
      </c>
      <c r="Q33" s="229"/>
      <c r="R33" s="367" t="s">
        <v>178</v>
      </c>
    </row>
    <row r="34" spans="2:19" s="285" customFormat="1" x14ac:dyDescent="0.25">
      <c r="B34" s="232"/>
      <c r="C34" s="224" t="s">
        <v>182</v>
      </c>
      <c r="D34" s="342" t="s">
        <v>309</v>
      </c>
      <c r="E34" s="343" t="s">
        <v>258</v>
      </c>
      <c r="F34" s="241">
        <v>22</v>
      </c>
      <c r="G34" s="296">
        <v>8.2899999999999991</v>
      </c>
      <c r="H34" s="296">
        <v>25.86</v>
      </c>
      <c r="I34" s="344">
        <v>34.15</v>
      </c>
      <c r="J34" s="296">
        <v>182.38</v>
      </c>
      <c r="K34" s="296">
        <v>568.91999999999996</v>
      </c>
      <c r="L34" s="344">
        <v>751.3</v>
      </c>
      <c r="M34" s="226">
        <v>0.22081274931637518</v>
      </c>
      <c r="N34" s="225">
        <v>917.1966185613926</v>
      </c>
      <c r="O34" s="345">
        <v>44470</v>
      </c>
      <c r="P34" s="347" t="s">
        <v>167</v>
      </c>
      <c r="Q34" s="229"/>
      <c r="R34" s="367" t="s">
        <v>178</v>
      </c>
    </row>
    <row r="35" spans="2:19" s="285" customFormat="1" ht="31.5" x14ac:dyDescent="0.25">
      <c r="B35" s="232"/>
      <c r="C35" s="224" t="s">
        <v>183</v>
      </c>
      <c r="D35" s="342" t="s">
        <v>306</v>
      </c>
      <c r="E35" s="343" t="s">
        <v>259</v>
      </c>
      <c r="F35" s="241">
        <v>70.455000000000013</v>
      </c>
      <c r="G35" s="296">
        <v>9.31</v>
      </c>
      <c r="H35" s="296">
        <v>27.91</v>
      </c>
      <c r="I35" s="344">
        <v>37.22</v>
      </c>
      <c r="J35" s="296">
        <v>655.93605000000014</v>
      </c>
      <c r="K35" s="296">
        <v>1966.3990500000004</v>
      </c>
      <c r="L35" s="344">
        <v>2622.3351000000007</v>
      </c>
      <c r="M35" s="226">
        <v>0.22081274931637518</v>
      </c>
      <c r="N35" s="225">
        <v>3201.3801230598324</v>
      </c>
      <c r="O35" s="345">
        <v>44470</v>
      </c>
      <c r="P35" s="347" t="s">
        <v>167</v>
      </c>
      <c r="Q35" s="229"/>
      <c r="R35" s="367" t="s">
        <v>178</v>
      </c>
    </row>
    <row r="36" spans="2:19" s="285" customFormat="1" ht="31.5" x14ac:dyDescent="0.25">
      <c r="B36" s="232"/>
      <c r="C36" s="224">
        <v>97644</v>
      </c>
      <c r="D36" s="342" t="s">
        <v>292</v>
      </c>
      <c r="E36" s="343" t="s">
        <v>259</v>
      </c>
      <c r="F36" s="241">
        <v>3.3600000000000003</v>
      </c>
      <c r="G36" s="296">
        <v>2.5099999999999998</v>
      </c>
      <c r="H36" s="296">
        <v>6.86</v>
      </c>
      <c r="I36" s="344">
        <v>9.370000000000001</v>
      </c>
      <c r="J36" s="296">
        <v>8.4336000000000002</v>
      </c>
      <c r="K36" s="296">
        <v>23.049600000000002</v>
      </c>
      <c r="L36" s="344">
        <v>31.483200000000004</v>
      </c>
      <c r="M36" s="226">
        <v>0.22081274931637518</v>
      </c>
      <c r="N36" s="225">
        <v>38.435091949277307</v>
      </c>
      <c r="O36" s="345">
        <v>44470</v>
      </c>
      <c r="P36" s="347" t="s">
        <v>34</v>
      </c>
      <c r="Q36" s="348"/>
      <c r="R36" s="367" t="s">
        <v>178</v>
      </c>
    </row>
    <row r="37" spans="2:19" s="285" customFormat="1" ht="31.5" x14ac:dyDescent="0.25">
      <c r="B37" s="232"/>
      <c r="C37" s="224">
        <v>90441</v>
      </c>
      <c r="D37" s="342" t="s">
        <v>279</v>
      </c>
      <c r="E37" s="343" t="s">
        <v>258</v>
      </c>
      <c r="F37" s="241">
        <v>6</v>
      </c>
      <c r="G37" s="296">
        <v>35.94</v>
      </c>
      <c r="H37" s="296">
        <v>99.8</v>
      </c>
      <c r="I37" s="344">
        <v>135.74</v>
      </c>
      <c r="J37" s="296">
        <v>215.64</v>
      </c>
      <c r="K37" s="296">
        <v>598.79999999999995</v>
      </c>
      <c r="L37" s="344">
        <v>814.43999999999994</v>
      </c>
      <c r="M37" s="226">
        <v>0.22081274931637518</v>
      </c>
      <c r="N37" s="225">
        <v>994.27873555322856</v>
      </c>
      <c r="O37" s="345">
        <v>44470</v>
      </c>
      <c r="P37" s="347" t="s">
        <v>34</v>
      </c>
      <c r="Q37" s="229"/>
      <c r="R37" s="367" t="s">
        <v>178</v>
      </c>
    </row>
    <row r="38" spans="2:19" s="285" customFormat="1" x14ac:dyDescent="0.25">
      <c r="B38" s="223"/>
      <c r="C38" s="224"/>
      <c r="D38" s="342"/>
      <c r="E38" s="343"/>
      <c r="F38" s="241"/>
      <c r="G38" s="296"/>
      <c r="H38" s="296"/>
      <c r="I38" s="344"/>
      <c r="J38" s="296"/>
      <c r="K38" s="296"/>
      <c r="L38" s="344"/>
      <c r="M38" s="226"/>
      <c r="N38" s="344"/>
      <c r="O38" s="227"/>
      <c r="P38" s="228"/>
      <c r="Q38" s="229"/>
      <c r="R38" s="366"/>
    </row>
    <row r="39" spans="2:19" s="285" customFormat="1" x14ac:dyDescent="0.25">
      <c r="B39" s="218" t="s">
        <v>58</v>
      </c>
      <c r="C39" s="219"/>
      <c r="D39" s="220" t="s">
        <v>184</v>
      </c>
      <c r="E39" s="220"/>
      <c r="F39" s="221"/>
      <c r="G39" s="221"/>
      <c r="H39" s="221"/>
      <c r="I39" s="219"/>
      <c r="J39" s="297">
        <v>58985.9764</v>
      </c>
      <c r="K39" s="297">
        <v>10377.694299999999</v>
      </c>
      <c r="L39" s="297">
        <v>69363.670699999988</v>
      </c>
      <c r="M39" s="222"/>
      <c r="N39" s="297">
        <v>84680.053529942699</v>
      </c>
      <c r="O39" s="220"/>
      <c r="P39" s="220"/>
      <c r="Q39" s="299"/>
      <c r="R39" s="367" t="s">
        <v>178</v>
      </c>
    </row>
    <row r="40" spans="2:19" s="285" customFormat="1" ht="78.75" x14ac:dyDescent="0.25">
      <c r="B40" s="361"/>
      <c r="C40" s="224" t="s">
        <v>185</v>
      </c>
      <c r="D40" s="342" t="s">
        <v>307</v>
      </c>
      <c r="E40" s="343" t="s">
        <v>259</v>
      </c>
      <c r="F40" s="241">
        <v>43.79</v>
      </c>
      <c r="G40" s="296">
        <v>874.37</v>
      </c>
      <c r="H40" s="296">
        <v>213.96</v>
      </c>
      <c r="I40" s="296">
        <v>1088.33</v>
      </c>
      <c r="J40" s="296">
        <v>38288.662299999996</v>
      </c>
      <c r="K40" s="296">
        <v>9369.3083999999999</v>
      </c>
      <c r="L40" s="296">
        <v>47657.970699999998</v>
      </c>
      <c r="M40" s="226">
        <v>0.22081274931637518</v>
      </c>
      <c r="N40" s="225">
        <v>58181.45823710625</v>
      </c>
      <c r="O40" s="345">
        <v>44470</v>
      </c>
      <c r="P40" s="347" t="s">
        <v>170</v>
      </c>
      <c r="Q40" s="229"/>
      <c r="R40" s="362"/>
    </row>
    <row r="41" spans="2:19" s="285" customFormat="1" ht="31.5" x14ac:dyDescent="0.25">
      <c r="B41" s="232"/>
      <c r="C41" s="224" t="s">
        <v>186</v>
      </c>
      <c r="D41" s="342" t="s">
        <v>308</v>
      </c>
      <c r="E41" s="343" t="s">
        <v>259</v>
      </c>
      <c r="F41" s="241">
        <v>43.79</v>
      </c>
      <c r="G41" s="296">
        <v>468.95</v>
      </c>
      <c r="H41" s="296">
        <v>22.25</v>
      </c>
      <c r="I41" s="344">
        <v>491.2</v>
      </c>
      <c r="J41" s="296">
        <v>20535.320499999998</v>
      </c>
      <c r="K41" s="296">
        <v>974.32749999999999</v>
      </c>
      <c r="L41" s="344">
        <v>21509.647999999997</v>
      </c>
      <c r="M41" s="226">
        <v>0.22081274931637518</v>
      </c>
      <c r="N41" s="225">
        <v>26259.252511707469</v>
      </c>
      <c r="O41" s="345">
        <v>44531</v>
      </c>
      <c r="P41" s="347" t="s">
        <v>170</v>
      </c>
      <c r="Q41" s="229"/>
      <c r="R41" s="360"/>
    </row>
    <row r="42" spans="2:19" s="285" customFormat="1" ht="47.25" x14ac:dyDescent="0.25">
      <c r="B42" s="232"/>
      <c r="C42" s="224">
        <v>98689</v>
      </c>
      <c r="D42" s="342" t="s">
        <v>293</v>
      </c>
      <c r="E42" s="343" t="s">
        <v>266</v>
      </c>
      <c r="F42" s="241">
        <v>1.84</v>
      </c>
      <c r="G42" s="296">
        <v>88.04</v>
      </c>
      <c r="H42" s="296">
        <v>18.510000000000002</v>
      </c>
      <c r="I42" s="344">
        <v>106.55000000000001</v>
      </c>
      <c r="J42" s="296">
        <v>161.99360000000001</v>
      </c>
      <c r="K42" s="296">
        <v>34.058400000000006</v>
      </c>
      <c r="L42" s="344">
        <v>196.05200000000002</v>
      </c>
      <c r="M42" s="226">
        <v>0.22081274931637518</v>
      </c>
      <c r="N42" s="225">
        <v>239.34278112897402</v>
      </c>
      <c r="O42" s="345">
        <v>44470</v>
      </c>
      <c r="P42" s="347" t="s">
        <v>34</v>
      </c>
      <c r="Q42" s="363" t="s">
        <v>187</v>
      </c>
      <c r="R42" s="360"/>
    </row>
    <row r="43" spans="2:19" s="285" customFormat="1" x14ac:dyDescent="0.25">
      <c r="B43" s="232"/>
      <c r="C43" s="233"/>
      <c r="D43" s="349"/>
      <c r="E43" s="350"/>
      <c r="F43" s="351"/>
      <c r="G43" s="351"/>
      <c r="H43" s="351"/>
      <c r="I43" s="352"/>
      <c r="J43" s="353"/>
      <c r="K43" s="353"/>
      <c r="L43" s="354"/>
      <c r="M43" s="355"/>
      <c r="N43" s="352"/>
      <c r="O43" s="227"/>
      <c r="P43" s="350"/>
      <c r="Q43" s="348"/>
      <c r="R43" s="367"/>
    </row>
    <row r="44" spans="2:19" s="286" customFormat="1" x14ac:dyDescent="0.25">
      <c r="B44" s="218" t="s">
        <v>80</v>
      </c>
      <c r="C44" s="219"/>
      <c r="D44" s="234" t="s">
        <v>81</v>
      </c>
      <c r="E44" s="220"/>
      <c r="F44" s="221"/>
      <c r="G44" s="221"/>
      <c r="H44" s="221"/>
      <c r="I44" s="219"/>
      <c r="J44" s="297">
        <v>47408.959999999985</v>
      </c>
      <c r="K44" s="297">
        <v>11351.400000000001</v>
      </c>
      <c r="L44" s="297">
        <v>58760.359999999979</v>
      </c>
      <c r="M44" s="222"/>
      <c r="N44" s="297">
        <v>71735.396642419932</v>
      </c>
      <c r="O44" s="220"/>
      <c r="P44" s="220"/>
      <c r="Q44" s="299"/>
      <c r="R44" s="367" t="s">
        <v>178</v>
      </c>
    </row>
    <row r="45" spans="2:19" s="285" customFormat="1" x14ac:dyDescent="0.25">
      <c r="B45" s="235"/>
      <c r="C45" s="236"/>
      <c r="D45" s="237" t="s">
        <v>188</v>
      </c>
      <c r="E45" s="237"/>
      <c r="F45" s="238"/>
      <c r="G45" s="238"/>
      <c r="H45" s="238"/>
      <c r="I45" s="236"/>
      <c r="J45" s="312"/>
      <c r="K45" s="312"/>
      <c r="L45" s="312"/>
      <c r="M45" s="240"/>
      <c r="N45" s="241"/>
      <c r="O45" s="242"/>
      <c r="P45" s="236"/>
      <c r="Q45" s="265"/>
      <c r="R45" s="362"/>
    </row>
    <row r="46" spans="2:19" s="286" customFormat="1" ht="47.25" x14ac:dyDescent="0.25">
      <c r="B46" s="232"/>
      <c r="C46" s="224" t="s">
        <v>189</v>
      </c>
      <c r="D46" s="342" t="s">
        <v>350</v>
      </c>
      <c r="E46" s="343" t="s">
        <v>258</v>
      </c>
      <c r="F46" s="351">
        <v>3</v>
      </c>
      <c r="G46" s="296">
        <v>285.56</v>
      </c>
      <c r="H46" s="296">
        <v>105.96</v>
      </c>
      <c r="I46" s="344">
        <v>391.52</v>
      </c>
      <c r="J46" s="296">
        <v>856.68000000000006</v>
      </c>
      <c r="K46" s="296">
        <v>317.88</v>
      </c>
      <c r="L46" s="344">
        <v>1174.56</v>
      </c>
      <c r="M46" s="226">
        <v>0.22081274931637518</v>
      </c>
      <c r="N46" s="296">
        <v>1433.9178228370415</v>
      </c>
      <c r="O46" s="345">
        <v>44531</v>
      </c>
      <c r="P46" s="228" t="s">
        <v>101</v>
      </c>
      <c r="Q46" s="348"/>
      <c r="R46" s="360"/>
      <c r="S46" s="285"/>
    </row>
    <row r="47" spans="2:19" s="286" customFormat="1" ht="47.25" x14ac:dyDescent="0.25">
      <c r="B47" s="232"/>
      <c r="C47" s="224" t="s">
        <v>190</v>
      </c>
      <c r="D47" s="342" t="s">
        <v>351</v>
      </c>
      <c r="E47" s="343" t="s">
        <v>258</v>
      </c>
      <c r="F47" s="351">
        <v>3</v>
      </c>
      <c r="G47" s="296">
        <v>644.94000000000005</v>
      </c>
      <c r="H47" s="296">
        <v>105.96</v>
      </c>
      <c r="I47" s="344">
        <v>750.90000000000009</v>
      </c>
      <c r="J47" s="296">
        <v>1934.8200000000002</v>
      </c>
      <c r="K47" s="296">
        <v>317.88</v>
      </c>
      <c r="L47" s="344">
        <v>2252.7000000000003</v>
      </c>
      <c r="M47" s="226">
        <v>0.22081274931637518</v>
      </c>
      <c r="N47" s="296">
        <v>2750.1248803849985</v>
      </c>
      <c r="O47" s="345">
        <v>44531</v>
      </c>
      <c r="P47" s="228" t="s">
        <v>117</v>
      </c>
      <c r="Q47" s="348"/>
      <c r="R47" s="360"/>
      <c r="S47" s="285"/>
    </row>
    <row r="48" spans="2:19" s="286" customFormat="1" ht="47.25" x14ac:dyDescent="0.25">
      <c r="B48" s="232"/>
      <c r="C48" s="224" t="s">
        <v>191</v>
      </c>
      <c r="D48" s="342" t="s">
        <v>352</v>
      </c>
      <c r="E48" s="343" t="s">
        <v>258</v>
      </c>
      <c r="F48" s="351">
        <v>2</v>
      </c>
      <c r="G48" s="296">
        <v>405.76</v>
      </c>
      <c r="H48" s="296">
        <v>105.96</v>
      </c>
      <c r="I48" s="344">
        <v>511.71999999999997</v>
      </c>
      <c r="J48" s="296">
        <v>811.52</v>
      </c>
      <c r="K48" s="296">
        <v>211.92</v>
      </c>
      <c r="L48" s="344">
        <v>1023.4399999999999</v>
      </c>
      <c r="M48" s="226">
        <v>0.22081274931637518</v>
      </c>
      <c r="N48" s="296">
        <v>1249.4286001603509</v>
      </c>
      <c r="O48" s="345">
        <v>44531</v>
      </c>
      <c r="P48" s="228" t="s">
        <v>117</v>
      </c>
      <c r="Q48" s="348"/>
      <c r="R48" s="360"/>
      <c r="S48" s="285"/>
    </row>
    <row r="49" spans="2:19" s="286" customFormat="1" x14ac:dyDescent="0.25">
      <c r="B49" s="232"/>
      <c r="C49" s="224" t="s">
        <v>192</v>
      </c>
      <c r="D49" s="342" t="s">
        <v>348</v>
      </c>
      <c r="E49" s="343" t="s">
        <v>258</v>
      </c>
      <c r="F49" s="351">
        <v>3</v>
      </c>
      <c r="G49" s="296">
        <v>371.99</v>
      </c>
      <c r="H49" s="296">
        <v>26.49</v>
      </c>
      <c r="I49" s="344">
        <v>398.48</v>
      </c>
      <c r="J49" s="296">
        <v>1115.97</v>
      </c>
      <c r="K49" s="296">
        <v>79.47</v>
      </c>
      <c r="L49" s="344">
        <v>1195.44</v>
      </c>
      <c r="M49" s="226">
        <v>0.22081274931637518</v>
      </c>
      <c r="N49" s="296">
        <v>1459.4083930427676</v>
      </c>
      <c r="O49" s="345">
        <v>44531</v>
      </c>
      <c r="P49" s="347" t="s">
        <v>103</v>
      </c>
      <c r="Q49" s="348"/>
      <c r="R49" s="360"/>
      <c r="S49" s="285"/>
    </row>
    <row r="50" spans="2:19" s="286" customFormat="1" x14ac:dyDescent="0.25">
      <c r="B50" s="232"/>
      <c r="C50" s="224" t="s">
        <v>193</v>
      </c>
      <c r="D50" s="342" t="s">
        <v>105</v>
      </c>
      <c r="E50" s="343" t="s">
        <v>258</v>
      </c>
      <c r="F50" s="351">
        <v>5</v>
      </c>
      <c r="G50" s="296">
        <v>1779.92</v>
      </c>
      <c r="H50" s="296">
        <v>211.92</v>
      </c>
      <c r="I50" s="344">
        <v>1991.8400000000001</v>
      </c>
      <c r="J50" s="296">
        <v>8899.6</v>
      </c>
      <c r="K50" s="296">
        <v>1059.5999999999999</v>
      </c>
      <c r="L50" s="344">
        <v>9959.2000000000007</v>
      </c>
      <c r="M50" s="226">
        <v>0.22081274931637518</v>
      </c>
      <c r="N50" s="296">
        <v>12158.318332991645</v>
      </c>
      <c r="O50" s="345">
        <v>44531</v>
      </c>
      <c r="P50" s="347" t="s">
        <v>103</v>
      </c>
      <c r="Q50" s="348"/>
      <c r="R50" s="360"/>
      <c r="S50" s="285"/>
    </row>
    <row r="51" spans="2:19" s="286" customFormat="1" x14ac:dyDescent="0.25">
      <c r="B51" s="232"/>
      <c r="C51" s="224" t="s">
        <v>194</v>
      </c>
      <c r="D51" s="342" t="s">
        <v>106</v>
      </c>
      <c r="E51" s="343" t="s">
        <v>258</v>
      </c>
      <c r="F51" s="351">
        <v>4</v>
      </c>
      <c r="G51" s="296">
        <v>28.99</v>
      </c>
      <c r="H51" s="296">
        <v>26.49</v>
      </c>
      <c r="I51" s="344">
        <v>55.48</v>
      </c>
      <c r="J51" s="296">
        <v>115.96</v>
      </c>
      <c r="K51" s="296">
        <v>105.96</v>
      </c>
      <c r="L51" s="344">
        <v>221.92</v>
      </c>
      <c r="M51" s="226">
        <v>0.22081274931637518</v>
      </c>
      <c r="N51" s="296">
        <v>270.92276532828998</v>
      </c>
      <c r="O51" s="345">
        <v>44531</v>
      </c>
      <c r="P51" s="347" t="s">
        <v>103</v>
      </c>
      <c r="Q51" s="348"/>
      <c r="R51" s="360"/>
      <c r="S51" s="285"/>
    </row>
    <row r="52" spans="2:19" s="286" customFormat="1" x14ac:dyDescent="0.25">
      <c r="B52" s="232"/>
      <c r="C52" s="224" t="s">
        <v>195</v>
      </c>
      <c r="D52" s="342" t="s">
        <v>107</v>
      </c>
      <c r="E52" s="343" t="s">
        <v>258</v>
      </c>
      <c r="F52" s="351">
        <v>12</v>
      </c>
      <c r="G52" s="296">
        <v>65</v>
      </c>
      <c r="H52" s="296">
        <v>13.25</v>
      </c>
      <c r="I52" s="344">
        <v>78.25</v>
      </c>
      <c r="J52" s="296">
        <v>780</v>
      </c>
      <c r="K52" s="296">
        <v>159</v>
      </c>
      <c r="L52" s="344">
        <v>939</v>
      </c>
      <c r="M52" s="226">
        <v>0.22081274931637518</v>
      </c>
      <c r="N52" s="296">
        <v>1146.3431716080763</v>
      </c>
      <c r="O52" s="345">
        <v>44531</v>
      </c>
      <c r="P52" s="347" t="s">
        <v>103</v>
      </c>
      <c r="Q52" s="348"/>
      <c r="R52" s="360"/>
      <c r="S52" s="285"/>
    </row>
    <row r="53" spans="2:19" s="286" customFormat="1" x14ac:dyDescent="0.25">
      <c r="B53" s="232"/>
      <c r="C53" s="224" t="s">
        <v>196</v>
      </c>
      <c r="D53" s="342" t="s">
        <v>108</v>
      </c>
      <c r="E53" s="343" t="s">
        <v>258</v>
      </c>
      <c r="F53" s="351">
        <v>5</v>
      </c>
      <c r="G53" s="296">
        <v>190</v>
      </c>
      <c r="H53" s="296">
        <v>13.25</v>
      </c>
      <c r="I53" s="344">
        <v>203.25</v>
      </c>
      <c r="J53" s="296">
        <v>950</v>
      </c>
      <c r="K53" s="296">
        <v>66.25</v>
      </c>
      <c r="L53" s="344">
        <v>1016.25</v>
      </c>
      <c r="M53" s="226">
        <v>0.22081274931637518</v>
      </c>
      <c r="N53" s="296">
        <v>1240.6509564927662</v>
      </c>
      <c r="O53" s="345">
        <v>44531</v>
      </c>
      <c r="P53" s="347" t="s">
        <v>103</v>
      </c>
      <c r="Q53" s="348"/>
      <c r="R53" s="360"/>
      <c r="S53" s="285"/>
    </row>
    <row r="54" spans="2:19" s="286" customFormat="1" x14ac:dyDescent="0.25">
      <c r="B54" s="232"/>
      <c r="C54" s="224" t="s">
        <v>197</v>
      </c>
      <c r="D54" s="342" t="s">
        <v>109</v>
      </c>
      <c r="E54" s="343" t="s">
        <v>258</v>
      </c>
      <c r="F54" s="351">
        <v>6</v>
      </c>
      <c r="G54" s="296">
        <v>311</v>
      </c>
      <c r="H54" s="296">
        <v>13.25</v>
      </c>
      <c r="I54" s="344">
        <v>324.25</v>
      </c>
      <c r="J54" s="296">
        <v>1866</v>
      </c>
      <c r="K54" s="296">
        <v>79.5</v>
      </c>
      <c r="L54" s="344">
        <v>1945.5</v>
      </c>
      <c r="M54" s="226">
        <v>0.22081274931637518</v>
      </c>
      <c r="N54" s="296">
        <v>2375.0912037950079</v>
      </c>
      <c r="O54" s="345">
        <v>44531</v>
      </c>
      <c r="P54" s="347" t="s">
        <v>103</v>
      </c>
      <c r="Q54" s="348"/>
      <c r="R54" s="360"/>
      <c r="S54" s="285"/>
    </row>
    <row r="55" spans="2:19" s="286" customFormat="1" x14ac:dyDescent="0.25">
      <c r="B55" s="232"/>
      <c r="C55" s="224" t="s">
        <v>198</v>
      </c>
      <c r="D55" s="342" t="s">
        <v>111</v>
      </c>
      <c r="E55" s="343" t="s">
        <v>258</v>
      </c>
      <c r="F55" s="351">
        <v>14</v>
      </c>
      <c r="G55" s="296">
        <v>94</v>
      </c>
      <c r="H55" s="296">
        <v>13.25</v>
      </c>
      <c r="I55" s="344">
        <v>107.25</v>
      </c>
      <c r="J55" s="296">
        <v>1316</v>
      </c>
      <c r="K55" s="296">
        <v>185.5</v>
      </c>
      <c r="L55" s="344">
        <v>1501.5</v>
      </c>
      <c r="M55" s="226">
        <v>0.22081274931637518</v>
      </c>
      <c r="N55" s="296">
        <v>1833.0503430985373</v>
      </c>
      <c r="O55" s="345">
        <v>44531</v>
      </c>
      <c r="P55" s="347" t="s">
        <v>103</v>
      </c>
      <c r="Q55" s="348"/>
      <c r="R55" s="360"/>
      <c r="S55" s="285"/>
    </row>
    <row r="56" spans="2:19" s="286" customFormat="1" x14ac:dyDescent="0.25">
      <c r="B56" s="232"/>
      <c r="C56" s="224" t="s">
        <v>199</v>
      </c>
      <c r="D56" s="342" t="s">
        <v>112</v>
      </c>
      <c r="E56" s="343" t="s">
        <v>258</v>
      </c>
      <c r="F56" s="351">
        <v>5</v>
      </c>
      <c r="G56" s="296">
        <v>1325.48</v>
      </c>
      <c r="H56" s="296">
        <v>52.98</v>
      </c>
      <c r="I56" s="344">
        <v>1378.46</v>
      </c>
      <c r="J56" s="296">
        <v>6627.4</v>
      </c>
      <c r="K56" s="296">
        <v>264.89999999999998</v>
      </c>
      <c r="L56" s="344">
        <v>6892.2999999999993</v>
      </c>
      <c r="M56" s="226">
        <v>0.22081274931637518</v>
      </c>
      <c r="N56" s="296">
        <v>8414.2077121132515</v>
      </c>
      <c r="O56" s="345">
        <v>44531</v>
      </c>
      <c r="P56" s="347" t="s">
        <v>103</v>
      </c>
      <c r="Q56" s="348"/>
      <c r="R56" s="360"/>
      <c r="S56" s="285"/>
    </row>
    <row r="57" spans="2:19" s="286" customFormat="1" x14ac:dyDescent="0.25">
      <c r="B57" s="232"/>
      <c r="C57" s="224" t="s">
        <v>200</v>
      </c>
      <c r="D57" s="342" t="s">
        <v>113</v>
      </c>
      <c r="E57" s="343" t="s">
        <v>258</v>
      </c>
      <c r="F57" s="351">
        <v>2</v>
      </c>
      <c r="G57" s="296">
        <v>1217.96</v>
      </c>
      <c r="H57" s="296">
        <v>105.96</v>
      </c>
      <c r="I57" s="344">
        <v>1323.92</v>
      </c>
      <c r="J57" s="296">
        <v>2435.92</v>
      </c>
      <c r="K57" s="296">
        <v>211.92</v>
      </c>
      <c r="L57" s="344">
        <v>2647.84</v>
      </c>
      <c r="M57" s="226">
        <v>0.22081274931637518</v>
      </c>
      <c r="N57" s="296">
        <v>3232.5168301498711</v>
      </c>
      <c r="O57" s="345">
        <v>44531</v>
      </c>
      <c r="P57" s="347" t="s">
        <v>103</v>
      </c>
      <c r="Q57" s="348"/>
      <c r="R57" s="360"/>
      <c r="S57" s="285"/>
    </row>
    <row r="58" spans="2:19" s="286" customFormat="1" x14ac:dyDescent="0.25">
      <c r="B58" s="232"/>
      <c r="C58" s="224" t="s">
        <v>201</v>
      </c>
      <c r="D58" s="342" t="s">
        <v>114</v>
      </c>
      <c r="E58" s="343" t="s">
        <v>258</v>
      </c>
      <c r="F58" s="351">
        <v>2</v>
      </c>
      <c r="G58" s="296">
        <v>201.98</v>
      </c>
      <c r="H58" s="296">
        <v>52.98</v>
      </c>
      <c r="I58" s="344">
        <v>254.95999999999998</v>
      </c>
      <c r="J58" s="296">
        <v>403.96</v>
      </c>
      <c r="K58" s="296">
        <v>105.96</v>
      </c>
      <c r="L58" s="344">
        <v>509.91999999999996</v>
      </c>
      <c r="M58" s="226">
        <v>0.22081274931637518</v>
      </c>
      <c r="N58" s="296">
        <v>622.51683713140596</v>
      </c>
      <c r="O58" s="345">
        <v>44531</v>
      </c>
      <c r="P58" s="347" t="s">
        <v>103</v>
      </c>
      <c r="Q58" s="348"/>
      <c r="R58" s="360"/>
      <c r="S58" s="285"/>
    </row>
    <row r="59" spans="2:19" s="286" customFormat="1" x14ac:dyDescent="0.25">
      <c r="B59" s="232"/>
      <c r="C59" s="224" t="s">
        <v>202</v>
      </c>
      <c r="D59" s="342" t="s">
        <v>115</v>
      </c>
      <c r="E59" s="343" t="s">
        <v>258</v>
      </c>
      <c r="F59" s="351">
        <v>2</v>
      </c>
      <c r="G59" s="296">
        <v>508.98</v>
      </c>
      <c r="H59" s="296">
        <v>52.98</v>
      </c>
      <c r="I59" s="344">
        <v>561.96</v>
      </c>
      <c r="J59" s="296">
        <v>1017.96</v>
      </c>
      <c r="K59" s="296">
        <v>105.96</v>
      </c>
      <c r="L59" s="344">
        <v>1123.92</v>
      </c>
      <c r="M59" s="226">
        <v>0.22081274931637518</v>
      </c>
      <c r="N59" s="296">
        <v>1372.0958652116606</v>
      </c>
      <c r="O59" s="345">
        <v>44531</v>
      </c>
      <c r="P59" s="347" t="s">
        <v>103</v>
      </c>
      <c r="Q59" s="348"/>
      <c r="R59" s="360"/>
      <c r="S59" s="285"/>
    </row>
    <row r="60" spans="2:19" s="286" customFormat="1" x14ac:dyDescent="0.25">
      <c r="B60" s="232"/>
      <c r="C60" s="224" t="s">
        <v>203</v>
      </c>
      <c r="D60" s="342" t="s">
        <v>349</v>
      </c>
      <c r="E60" s="343" t="s">
        <v>258</v>
      </c>
      <c r="F60" s="351">
        <v>2</v>
      </c>
      <c r="G60" s="296">
        <v>56</v>
      </c>
      <c r="H60" s="296">
        <v>13.25</v>
      </c>
      <c r="I60" s="344">
        <v>69.25</v>
      </c>
      <c r="J60" s="296">
        <v>112</v>
      </c>
      <c r="K60" s="296">
        <v>26.5</v>
      </c>
      <c r="L60" s="344">
        <v>138.5</v>
      </c>
      <c r="M60" s="226">
        <v>0.22081274931637518</v>
      </c>
      <c r="N60" s="296">
        <v>169.08256578031796</v>
      </c>
      <c r="O60" s="345">
        <v>44531</v>
      </c>
      <c r="P60" s="347" t="s">
        <v>103</v>
      </c>
      <c r="Q60" s="348"/>
      <c r="R60" s="360"/>
      <c r="S60" s="285"/>
    </row>
    <row r="61" spans="2:19" s="286" customFormat="1" x14ac:dyDescent="0.25">
      <c r="B61" s="232"/>
      <c r="C61" s="224" t="s">
        <v>204</v>
      </c>
      <c r="D61" s="342" t="s">
        <v>104</v>
      </c>
      <c r="E61" s="343" t="s">
        <v>258</v>
      </c>
      <c r="F61" s="351">
        <v>2</v>
      </c>
      <c r="G61" s="296">
        <v>521.96</v>
      </c>
      <c r="H61" s="296">
        <v>105.96</v>
      </c>
      <c r="I61" s="344">
        <v>627.92000000000007</v>
      </c>
      <c r="J61" s="296">
        <v>1043.92</v>
      </c>
      <c r="K61" s="296">
        <v>211.92</v>
      </c>
      <c r="L61" s="344">
        <v>1255.8400000000001</v>
      </c>
      <c r="M61" s="226">
        <v>0.22081274931637518</v>
      </c>
      <c r="N61" s="296">
        <v>1533.1454831014769</v>
      </c>
      <c r="O61" s="345">
        <v>44531</v>
      </c>
      <c r="P61" s="347" t="s">
        <v>103</v>
      </c>
      <c r="Q61" s="348"/>
      <c r="R61" s="360"/>
      <c r="S61" s="285"/>
    </row>
    <row r="62" spans="2:19" s="286" customFormat="1" x14ac:dyDescent="0.25">
      <c r="B62" s="232"/>
      <c r="C62" s="224" t="s">
        <v>205</v>
      </c>
      <c r="D62" s="342" t="s">
        <v>110</v>
      </c>
      <c r="E62" s="343" t="s">
        <v>258</v>
      </c>
      <c r="F62" s="351">
        <v>6</v>
      </c>
      <c r="G62" s="296">
        <v>298.95999999999998</v>
      </c>
      <c r="H62" s="296">
        <v>105.96</v>
      </c>
      <c r="I62" s="344">
        <v>404.91999999999996</v>
      </c>
      <c r="J62" s="296">
        <v>1793.7599999999998</v>
      </c>
      <c r="K62" s="296">
        <v>635.76</v>
      </c>
      <c r="L62" s="344">
        <v>2429.5199999999995</v>
      </c>
      <c r="M62" s="226">
        <v>0.22081274931637518</v>
      </c>
      <c r="N62" s="296">
        <v>2965.9889907191191</v>
      </c>
      <c r="O62" s="345">
        <v>44531</v>
      </c>
      <c r="P62" s="347" t="s">
        <v>103</v>
      </c>
      <c r="Q62" s="348"/>
      <c r="R62" s="360"/>
      <c r="S62" s="285"/>
    </row>
    <row r="63" spans="2:19" s="285" customFormat="1" x14ac:dyDescent="0.25">
      <c r="B63" s="235"/>
      <c r="C63" s="236"/>
      <c r="D63" s="237" t="s">
        <v>206</v>
      </c>
      <c r="E63" s="237"/>
      <c r="F63" s="238"/>
      <c r="G63" s="238"/>
      <c r="H63" s="238"/>
      <c r="I63" s="236"/>
      <c r="J63" s="312"/>
      <c r="K63" s="312"/>
      <c r="L63" s="312"/>
      <c r="M63" s="240"/>
      <c r="N63" s="241"/>
      <c r="O63" s="242"/>
      <c r="P63" s="236"/>
      <c r="Q63" s="265"/>
      <c r="R63" s="362"/>
    </row>
    <row r="64" spans="2:19" s="286" customFormat="1" ht="47.25" x14ac:dyDescent="0.25">
      <c r="B64" s="232"/>
      <c r="C64" s="243" t="s">
        <v>207</v>
      </c>
      <c r="D64" s="342" t="s">
        <v>327</v>
      </c>
      <c r="E64" s="343" t="s">
        <v>328</v>
      </c>
      <c r="F64" s="351">
        <v>1</v>
      </c>
      <c r="G64" s="296">
        <v>36.75</v>
      </c>
      <c r="H64" s="296">
        <v>18.75</v>
      </c>
      <c r="I64" s="344">
        <v>55.5</v>
      </c>
      <c r="J64" s="296">
        <v>36.75</v>
      </c>
      <c r="K64" s="296">
        <v>18.75</v>
      </c>
      <c r="L64" s="344">
        <v>55.5</v>
      </c>
      <c r="M64" s="226">
        <v>0.22081274931637518</v>
      </c>
      <c r="N64" s="296">
        <v>67.755107587058816</v>
      </c>
      <c r="O64" s="345">
        <v>44531</v>
      </c>
      <c r="P64" s="347" t="s">
        <v>170</v>
      </c>
      <c r="Q64" s="348"/>
      <c r="R64" s="360"/>
    </row>
    <row r="65" spans="2:19" s="286" customFormat="1" ht="47.25" x14ac:dyDescent="0.25">
      <c r="B65" s="232"/>
      <c r="C65" s="243" t="s">
        <v>208</v>
      </c>
      <c r="D65" s="342" t="s">
        <v>329</v>
      </c>
      <c r="E65" s="343" t="s">
        <v>328</v>
      </c>
      <c r="F65" s="351">
        <v>17</v>
      </c>
      <c r="G65" s="296">
        <v>38.17</v>
      </c>
      <c r="H65" s="296">
        <v>18.75</v>
      </c>
      <c r="I65" s="344">
        <v>56.92</v>
      </c>
      <c r="J65" s="296">
        <v>648.89</v>
      </c>
      <c r="K65" s="296">
        <v>318.75</v>
      </c>
      <c r="L65" s="344">
        <v>967.64</v>
      </c>
      <c r="M65" s="226">
        <v>0.22081274931637518</v>
      </c>
      <c r="N65" s="296">
        <v>1181.3072487484972</v>
      </c>
      <c r="O65" s="345">
        <v>44531</v>
      </c>
      <c r="P65" s="347" t="s">
        <v>170</v>
      </c>
      <c r="Q65" s="348"/>
      <c r="R65" s="360"/>
    </row>
    <row r="66" spans="2:19" s="286" customFormat="1" ht="47.25" x14ac:dyDescent="0.25">
      <c r="B66" s="232"/>
      <c r="C66" s="243" t="s">
        <v>209</v>
      </c>
      <c r="D66" s="342" t="s">
        <v>330</v>
      </c>
      <c r="E66" s="343" t="s">
        <v>328</v>
      </c>
      <c r="F66" s="351">
        <v>9</v>
      </c>
      <c r="G66" s="296">
        <v>64.86</v>
      </c>
      <c r="H66" s="296">
        <v>29.76</v>
      </c>
      <c r="I66" s="344">
        <v>94.62</v>
      </c>
      <c r="J66" s="296">
        <v>583.74</v>
      </c>
      <c r="K66" s="296">
        <v>267.84000000000003</v>
      </c>
      <c r="L66" s="344">
        <v>851.58</v>
      </c>
      <c r="M66" s="226">
        <v>0.22081274931637518</v>
      </c>
      <c r="N66" s="296">
        <v>1039.6197210628388</v>
      </c>
      <c r="O66" s="345">
        <v>44531</v>
      </c>
      <c r="P66" s="347" t="s">
        <v>170</v>
      </c>
      <c r="Q66" s="348"/>
      <c r="R66" s="360"/>
      <c r="S66" s="285"/>
    </row>
    <row r="67" spans="2:19" s="286" customFormat="1" ht="47.25" x14ac:dyDescent="0.25">
      <c r="B67" s="232"/>
      <c r="C67" s="243" t="s">
        <v>210</v>
      </c>
      <c r="D67" s="342" t="s">
        <v>332</v>
      </c>
      <c r="E67" s="343" t="s">
        <v>328</v>
      </c>
      <c r="F67" s="351">
        <v>10</v>
      </c>
      <c r="G67" s="296">
        <v>157.86000000000001</v>
      </c>
      <c r="H67" s="296">
        <v>18.75</v>
      </c>
      <c r="I67" s="344">
        <v>176.61</v>
      </c>
      <c r="J67" s="296">
        <v>1578.6000000000001</v>
      </c>
      <c r="K67" s="296">
        <v>187.5</v>
      </c>
      <c r="L67" s="344">
        <v>1766.1000000000001</v>
      </c>
      <c r="M67" s="226">
        <v>0.22081274931637518</v>
      </c>
      <c r="N67" s="296">
        <v>2156.0773965676503</v>
      </c>
      <c r="O67" s="345">
        <v>44531</v>
      </c>
      <c r="P67" s="347" t="s">
        <v>170</v>
      </c>
      <c r="Q67" s="348"/>
      <c r="R67" s="360"/>
      <c r="S67" s="285"/>
    </row>
    <row r="68" spans="2:19" s="286" customFormat="1" ht="47.25" x14ac:dyDescent="0.25">
      <c r="B68" s="232"/>
      <c r="C68" s="243" t="s">
        <v>211</v>
      </c>
      <c r="D68" s="342" t="s">
        <v>331</v>
      </c>
      <c r="E68" s="343" t="s">
        <v>328</v>
      </c>
      <c r="F68" s="351">
        <v>4</v>
      </c>
      <c r="G68" s="296">
        <v>157.46</v>
      </c>
      <c r="H68" s="296">
        <v>18.75</v>
      </c>
      <c r="I68" s="344">
        <v>176.21</v>
      </c>
      <c r="J68" s="296">
        <v>629.84</v>
      </c>
      <c r="K68" s="296">
        <v>75</v>
      </c>
      <c r="L68" s="344">
        <v>704.84</v>
      </c>
      <c r="M68" s="226">
        <v>0.22081274931637518</v>
      </c>
      <c r="N68" s="296">
        <v>860.47765822815393</v>
      </c>
      <c r="O68" s="345">
        <v>44531</v>
      </c>
      <c r="P68" s="347" t="s">
        <v>170</v>
      </c>
      <c r="Q68" s="348"/>
      <c r="R68" s="360"/>
      <c r="S68" s="285"/>
    </row>
    <row r="69" spans="2:19" s="286" customFormat="1" x14ac:dyDescent="0.25">
      <c r="B69" s="230"/>
      <c r="C69" s="236"/>
      <c r="D69" s="237" t="s">
        <v>212</v>
      </c>
      <c r="E69" s="237"/>
      <c r="F69" s="238"/>
      <c r="G69" s="238"/>
      <c r="H69" s="238"/>
      <c r="I69" s="236"/>
      <c r="J69" s="312"/>
      <c r="K69" s="312"/>
      <c r="L69" s="312"/>
      <c r="M69" s="240"/>
      <c r="N69" s="241"/>
      <c r="O69" s="242"/>
      <c r="P69" s="236"/>
      <c r="Q69" s="265"/>
      <c r="R69" s="360"/>
    </row>
    <row r="70" spans="2:19" s="286" customFormat="1" ht="47.25" x14ac:dyDescent="0.25">
      <c r="B70" s="232"/>
      <c r="C70" s="243">
        <v>95745</v>
      </c>
      <c r="D70" s="342" t="s">
        <v>290</v>
      </c>
      <c r="E70" s="343" t="s">
        <v>266</v>
      </c>
      <c r="F70" s="351">
        <v>160</v>
      </c>
      <c r="G70" s="296">
        <v>16.989999999999998</v>
      </c>
      <c r="H70" s="296">
        <v>6.05</v>
      </c>
      <c r="I70" s="344">
        <v>23.04</v>
      </c>
      <c r="J70" s="296">
        <v>2718.3999999999996</v>
      </c>
      <c r="K70" s="296">
        <v>968</v>
      </c>
      <c r="L70" s="344">
        <v>3686.3999999999996</v>
      </c>
      <c r="M70" s="226">
        <v>0.22081274931637518</v>
      </c>
      <c r="N70" s="225">
        <v>4500.4041190798853</v>
      </c>
      <c r="O70" s="345">
        <v>44470</v>
      </c>
      <c r="P70" s="347" t="s">
        <v>34</v>
      </c>
      <c r="Q70" s="348"/>
      <c r="R70" s="360"/>
      <c r="S70" s="285"/>
    </row>
    <row r="71" spans="2:19" s="286" customFormat="1" ht="47.25" x14ac:dyDescent="0.25">
      <c r="B71" s="230"/>
      <c r="C71" s="243">
        <v>91857</v>
      </c>
      <c r="D71" s="342" t="s">
        <v>283</v>
      </c>
      <c r="E71" s="343" t="s">
        <v>266</v>
      </c>
      <c r="F71" s="351">
        <v>81</v>
      </c>
      <c r="G71" s="296">
        <v>11.44</v>
      </c>
      <c r="H71" s="296">
        <v>6.16</v>
      </c>
      <c r="I71" s="344">
        <v>17.600000000000001</v>
      </c>
      <c r="J71" s="296">
        <v>926.64</v>
      </c>
      <c r="K71" s="296">
        <v>498.96000000000004</v>
      </c>
      <c r="L71" s="344">
        <v>1425.6</v>
      </c>
      <c r="M71" s="226">
        <v>0.22081274931637518</v>
      </c>
      <c r="N71" s="225">
        <v>1740.3906554254243</v>
      </c>
      <c r="O71" s="345">
        <v>44470</v>
      </c>
      <c r="P71" s="347" t="s">
        <v>34</v>
      </c>
      <c r="Q71" s="348"/>
      <c r="R71" s="360"/>
    </row>
    <row r="72" spans="2:19" s="286" customFormat="1" ht="47.25" x14ac:dyDescent="0.25">
      <c r="B72" s="230"/>
      <c r="C72" s="243">
        <v>91940</v>
      </c>
      <c r="D72" s="342" t="s">
        <v>288</v>
      </c>
      <c r="E72" s="343" t="s">
        <v>258</v>
      </c>
      <c r="F72" s="351">
        <v>26</v>
      </c>
      <c r="G72" s="296">
        <v>7.12</v>
      </c>
      <c r="H72" s="296">
        <v>9.4</v>
      </c>
      <c r="I72" s="344">
        <v>16.52</v>
      </c>
      <c r="J72" s="296">
        <v>185.12</v>
      </c>
      <c r="K72" s="296">
        <v>244.4</v>
      </c>
      <c r="L72" s="344">
        <v>429.52</v>
      </c>
      <c r="M72" s="226">
        <v>0.22081274931637518</v>
      </c>
      <c r="N72" s="225">
        <v>524.36349208636943</v>
      </c>
      <c r="O72" s="345">
        <v>44470</v>
      </c>
      <c r="P72" s="347" t="s">
        <v>34</v>
      </c>
      <c r="Q72" s="348"/>
      <c r="R72" s="360"/>
    </row>
    <row r="73" spans="2:19" s="286" customFormat="1" ht="31.5" x14ac:dyDescent="0.25">
      <c r="B73" s="230"/>
      <c r="C73" s="243">
        <v>91936</v>
      </c>
      <c r="D73" s="342" t="s">
        <v>287</v>
      </c>
      <c r="E73" s="343" t="s">
        <v>258</v>
      </c>
      <c r="F73" s="351">
        <v>7</v>
      </c>
      <c r="G73" s="296">
        <v>10.94</v>
      </c>
      <c r="H73" s="296">
        <v>5.36</v>
      </c>
      <c r="I73" s="344">
        <v>16.3</v>
      </c>
      <c r="J73" s="296">
        <v>76.58</v>
      </c>
      <c r="K73" s="296">
        <v>37.520000000000003</v>
      </c>
      <c r="L73" s="344">
        <v>114.1</v>
      </c>
      <c r="M73" s="226">
        <v>0.22081274931637518</v>
      </c>
      <c r="N73" s="225">
        <v>139.2947346969984</v>
      </c>
      <c r="O73" s="345">
        <v>44470</v>
      </c>
      <c r="P73" s="347" t="s">
        <v>34</v>
      </c>
      <c r="Q73" s="348"/>
      <c r="R73" s="360"/>
    </row>
    <row r="74" spans="2:19" s="286" customFormat="1" x14ac:dyDescent="0.25">
      <c r="B74" s="230"/>
      <c r="C74" s="236"/>
      <c r="D74" s="237" t="s">
        <v>213</v>
      </c>
      <c r="E74" s="237"/>
      <c r="F74" s="238"/>
      <c r="G74" s="238"/>
      <c r="H74" s="238"/>
      <c r="I74" s="236"/>
      <c r="J74" s="312"/>
      <c r="K74" s="312"/>
      <c r="L74" s="312"/>
      <c r="M74" s="240"/>
      <c r="N74" s="241"/>
      <c r="O74" s="242"/>
      <c r="P74" s="236"/>
      <c r="Q74" s="265"/>
      <c r="R74" s="360"/>
    </row>
    <row r="75" spans="2:19" s="286" customFormat="1" ht="47.25" x14ac:dyDescent="0.25">
      <c r="B75" s="232"/>
      <c r="C75" s="243">
        <v>91926</v>
      </c>
      <c r="D75" s="342" t="s">
        <v>284</v>
      </c>
      <c r="E75" s="343" t="s">
        <v>266</v>
      </c>
      <c r="F75" s="351">
        <v>203</v>
      </c>
      <c r="G75" s="296">
        <v>2.97</v>
      </c>
      <c r="H75" s="296">
        <v>1.1200000000000001</v>
      </c>
      <c r="I75" s="344">
        <v>4.09</v>
      </c>
      <c r="J75" s="296">
        <v>602.91000000000008</v>
      </c>
      <c r="K75" s="296">
        <v>227.36</v>
      </c>
      <c r="L75" s="344">
        <v>830.2700000000001</v>
      </c>
      <c r="M75" s="226">
        <v>0.22081274931637518</v>
      </c>
      <c r="N75" s="225">
        <v>1013.6042013749069</v>
      </c>
      <c r="O75" s="345">
        <v>44470</v>
      </c>
      <c r="P75" s="347" t="s">
        <v>34</v>
      </c>
      <c r="Q75" s="348"/>
      <c r="R75" s="360"/>
      <c r="S75" s="285"/>
    </row>
    <row r="76" spans="2:19" s="286" customFormat="1" ht="47.25" x14ac:dyDescent="0.25">
      <c r="B76" s="232"/>
      <c r="C76" s="243">
        <v>91928</v>
      </c>
      <c r="D76" s="342" t="s">
        <v>286</v>
      </c>
      <c r="E76" s="343" t="s">
        <v>266</v>
      </c>
      <c r="F76" s="351">
        <v>148</v>
      </c>
      <c r="G76" s="296">
        <v>5.1100000000000003</v>
      </c>
      <c r="H76" s="296">
        <v>1.48</v>
      </c>
      <c r="I76" s="344">
        <v>6.59</v>
      </c>
      <c r="J76" s="296">
        <v>756.28000000000009</v>
      </c>
      <c r="K76" s="296">
        <v>219.04</v>
      </c>
      <c r="L76" s="344">
        <v>975.32</v>
      </c>
      <c r="M76" s="226">
        <v>0.22081274931637518</v>
      </c>
      <c r="N76" s="225">
        <v>1190.6830906632472</v>
      </c>
      <c r="O76" s="345">
        <v>44470</v>
      </c>
      <c r="P76" s="347" t="s">
        <v>34</v>
      </c>
      <c r="Q76" s="348"/>
      <c r="R76" s="360"/>
      <c r="S76" s="285"/>
    </row>
    <row r="77" spans="2:19" s="286" customFormat="1" ht="47.25" x14ac:dyDescent="0.25">
      <c r="B77" s="232"/>
      <c r="C77" s="243">
        <v>91927</v>
      </c>
      <c r="D77" s="342" t="s">
        <v>285</v>
      </c>
      <c r="E77" s="343" t="s">
        <v>266</v>
      </c>
      <c r="F77" s="351">
        <v>480</v>
      </c>
      <c r="G77" s="296">
        <v>4.21</v>
      </c>
      <c r="H77" s="296">
        <v>1.1200000000000001</v>
      </c>
      <c r="I77" s="344">
        <v>5.33</v>
      </c>
      <c r="J77" s="296">
        <v>2020.8</v>
      </c>
      <c r="K77" s="296">
        <v>537.6</v>
      </c>
      <c r="L77" s="344">
        <v>2558.4</v>
      </c>
      <c r="M77" s="226">
        <v>0.22081274931637518</v>
      </c>
      <c r="N77" s="225">
        <v>3123.3273378510144</v>
      </c>
      <c r="O77" s="345">
        <v>44470</v>
      </c>
      <c r="P77" s="347" t="s">
        <v>34</v>
      </c>
      <c r="Q77" s="348"/>
      <c r="R77" s="365"/>
      <c r="S77" s="285"/>
    </row>
    <row r="78" spans="2:19" s="286" customFormat="1" ht="63" x14ac:dyDescent="0.25">
      <c r="B78" s="232"/>
      <c r="C78" s="243">
        <v>101560</v>
      </c>
      <c r="D78" s="342" t="s">
        <v>294</v>
      </c>
      <c r="E78" s="343" t="s">
        <v>266</v>
      </c>
      <c r="F78" s="351">
        <v>80</v>
      </c>
      <c r="G78" s="296">
        <v>10.32</v>
      </c>
      <c r="H78" s="296">
        <v>0.06</v>
      </c>
      <c r="I78" s="344">
        <v>10.38</v>
      </c>
      <c r="J78" s="296">
        <v>825.6</v>
      </c>
      <c r="K78" s="296">
        <v>4.8</v>
      </c>
      <c r="L78" s="344">
        <v>830.4</v>
      </c>
      <c r="M78" s="226">
        <v>0.22081274931637518</v>
      </c>
      <c r="N78" s="225">
        <v>1013.7629070323179</v>
      </c>
      <c r="O78" s="345">
        <v>44470</v>
      </c>
      <c r="P78" s="347" t="s">
        <v>34</v>
      </c>
      <c r="Q78" s="348"/>
      <c r="R78" s="365"/>
      <c r="S78" s="285"/>
    </row>
    <row r="79" spans="2:19" s="285" customFormat="1" x14ac:dyDescent="0.25">
      <c r="B79" s="235"/>
      <c r="C79" s="236"/>
      <c r="D79" s="237" t="s">
        <v>214</v>
      </c>
      <c r="E79" s="237"/>
      <c r="F79" s="238" t="s">
        <v>215</v>
      </c>
      <c r="G79" s="238"/>
      <c r="H79" s="238"/>
      <c r="I79" s="236"/>
      <c r="J79" s="312"/>
      <c r="K79" s="312"/>
      <c r="L79" s="312"/>
      <c r="M79" s="240"/>
      <c r="N79" s="241"/>
      <c r="O79" s="242"/>
      <c r="P79" s="236"/>
      <c r="Q79" s="265"/>
      <c r="R79" s="362"/>
    </row>
    <row r="80" spans="2:19" s="286" customFormat="1" ht="31.5" x14ac:dyDescent="0.25">
      <c r="B80" s="232"/>
      <c r="C80" s="243" t="s">
        <v>216</v>
      </c>
      <c r="D80" s="342" t="s">
        <v>333</v>
      </c>
      <c r="E80" s="343" t="s">
        <v>328</v>
      </c>
      <c r="F80" s="351">
        <v>1</v>
      </c>
      <c r="G80" s="296">
        <v>543.49</v>
      </c>
      <c r="H80" s="296">
        <v>75</v>
      </c>
      <c r="I80" s="344">
        <v>618.49</v>
      </c>
      <c r="J80" s="296">
        <v>543.49</v>
      </c>
      <c r="K80" s="296">
        <v>75</v>
      </c>
      <c r="L80" s="344">
        <v>618.49</v>
      </c>
      <c r="M80" s="226">
        <v>0.22081274931637518</v>
      </c>
      <c r="N80" s="225">
        <v>755.06047732468494</v>
      </c>
      <c r="O80" s="345">
        <v>44531</v>
      </c>
      <c r="P80" s="347" t="s">
        <v>170</v>
      </c>
      <c r="Q80" s="348"/>
      <c r="R80" s="360"/>
      <c r="S80" s="285"/>
    </row>
    <row r="81" spans="2:19" s="286" customFormat="1" ht="31.5" x14ac:dyDescent="0.25">
      <c r="B81" s="232"/>
      <c r="C81" s="243" t="s">
        <v>217</v>
      </c>
      <c r="D81" s="342" t="s">
        <v>334</v>
      </c>
      <c r="E81" s="343" t="s">
        <v>328</v>
      </c>
      <c r="F81" s="351">
        <v>2</v>
      </c>
      <c r="G81" s="296">
        <v>24.82</v>
      </c>
      <c r="H81" s="296">
        <v>37.5</v>
      </c>
      <c r="I81" s="344">
        <v>62.32</v>
      </c>
      <c r="J81" s="296">
        <v>49.64</v>
      </c>
      <c r="K81" s="296">
        <v>75</v>
      </c>
      <c r="L81" s="344">
        <v>124.64</v>
      </c>
      <c r="M81" s="226">
        <v>0.22081274931637518</v>
      </c>
      <c r="N81" s="225">
        <v>152.16210107479301</v>
      </c>
      <c r="O81" s="345">
        <v>44531</v>
      </c>
      <c r="P81" s="347" t="s">
        <v>170</v>
      </c>
      <c r="Q81" s="348"/>
      <c r="R81" s="360"/>
      <c r="S81" s="285"/>
    </row>
    <row r="82" spans="2:19" s="286" customFormat="1" ht="31.5" x14ac:dyDescent="0.25">
      <c r="B82" s="232"/>
      <c r="C82" s="243" t="s">
        <v>218</v>
      </c>
      <c r="D82" s="342" t="s">
        <v>335</v>
      </c>
      <c r="E82" s="343" t="s">
        <v>328</v>
      </c>
      <c r="F82" s="351">
        <v>4</v>
      </c>
      <c r="G82" s="296">
        <v>24.76</v>
      </c>
      <c r="H82" s="296">
        <v>37.5</v>
      </c>
      <c r="I82" s="344">
        <v>62.260000000000005</v>
      </c>
      <c r="J82" s="296">
        <v>99.04</v>
      </c>
      <c r="K82" s="296">
        <v>150</v>
      </c>
      <c r="L82" s="344">
        <v>249.04000000000002</v>
      </c>
      <c r="M82" s="226">
        <v>0.22081274931637518</v>
      </c>
      <c r="N82" s="225">
        <v>304.03120708975013</v>
      </c>
      <c r="O82" s="345">
        <v>44531</v>
      </c>
      <c r="P82" s="347" t="s">
        <v>170</v>
      </c>
      <c r="Q82" s="348"/>
      <c r="R82" s="360"/>
      <c r="S82" s="285"/>
    </row>
    <row r="83" spans="2:19" s="286" customFormat="1" ht="31.5" x14ac:dyDescent="0.25">
      <c r="B83" s="232"/>
      <c r="C83" s="243" t="s">
        <v>219</v>
      </c>
      <c r="D83" s="342" t="s">
        <v>336</v>
      </c>
      <c r="E83" s="343" t="s">
        <v>328</v>
      </c>
      <c r="F83" s="351">
        <v>3</v>
      </c>
      <c r="G83" s="296">
        <v>62.54</v>
      </c>
      <c r="H83" s="296">
        <v>37.5</v>
      </c>
      <c r="I83" s="344">
        <v>100.03999999999999</v>
      </c>
      <c r="J83" s="296">
        <v>187.62</v>
      </c>
      <c r="K83" s="296">
        <v>112.5</v>
      </c>
      <c r="L83" s="344">
        <v>300.12</v>
      </c>
      <c r="M83" s="226">
        <v>0.22081274931637518</v>
      </c>
      <c r="N83" s="225">
        <v>366.39032232483055</v>
      </c>
      <c r="O83" s="345">
        <v>44531</v>
      </c>
      <c r="P83" s="347" t="s">
        <v>170</v>
      </c>
      <c r="Q83" s="348"/>
      <c r="R83" s="360"/>
      <c r="S83" s="285"/>
    </row>
    <row r="84" spans="2:19" s="286" customFormat="1" ht="31.5" x14ac:dyDescent="0.25">
      <c r="B84" s="232"/>
      <c r="C84" s="243" t="s">
        <v>220</v>
      </c>
      <c r="D84" s="342" t="s">
        <v>338</v>
      </c>
      <c r="E84" s="343" t="s">
        <v>328</v>
      </c>
      <c r="F84" s="351">
        <v>1</v>
      </c>
      <c r="G84" s="296">
        <v>82.75</v>
      </c>
      <c r="H84" s="296">
        <v>37.5</v>
      </c>
      <c r="I84" s="344">
        <v>120.25</v>
      </c>
      <c r="J84" s="296">
        <v>82.75</v>
      </c>
      <c r="K84" s="296">
        <v>37.5</v>
      </c>
      <c r="L84" s="344">
        <v>120.25</v>
      </c>
      <c r="M84" s="226">
        <v>0.22081274931637518</v>
      </c>
      <c r="N84" s="225">
        <v>146.80273310529412</v>
      </c>
      <c r="O84" s="345">
        <v>44531</v>
      </c>
      <c r="P84" s="347" t="s">
        <v>170</v>
      </c>
      <c r="Q84" s="348"/>
      <c r="R84" s="360"/>
      <c r="S84" s="285"/>
    </row>
    <row r="85" spans="2:19" s="286" customFormat="1" ht="31.5" x14ac:dyDescent="0.25">
      <c r="B85" s="232"/>
      <c r="C85" s="243" t="s">
        <v>221</v>
      </c>
      <c r="D85" s="342" t="s">
        <v>339</v>
      </c>
      <c r="E85" s="343" t="s">
        <v>328</v>
      </c>
      <c r="F85" s="351">
        <v>1</v>
      </c>
      <c r="G85" s="296">
        <v>113.09</v>
      </c>
      <c r="H85" s="296">
        <v>37.5</v>
      </c>
      <c r="I85" s="344">
        <v>150.59</v>
      </c>
      <c r="J85" s="296">
        <v>113.09</v>
      </c>
      <c r="K85" s="296">
        <v>37.5</v>
      </c>
      <c r="L85" s="344">
        <v>150.59</v>
      </c>
      <c r="M85" s="226">
        <v>0.22081274931637518</v>
      </c>
      <c r="N85" s="225">
        <v>183.84219191955293</v>
      </c>
      <c r="O85" s="345">
        <v>44531</v>
      </c>
      <c r="P85" s="347" t="s">
        <v>170</v>
      </c>
      <c r="Q85" s="348"/>
      <c r="R85" s="360"/>
      <c r="S85" s="285"/>
    </row>
    <row r="86" spans="2:19" s="286" customFormat="1" ht="31.5" x14ac:dyDescent="0.25">
      <c r="B86" s="232"/>
      <c r="C86" s="243" t="s">
        <v>222</v>
      </c>
      <c r="D86" s="342" t="s">
        <v>337</v>
      </c>
      <c r="E86" s="343" t="s">
        <v>328</v>
      </c>
      <c r="F86" s="351">
        <v>1</v>
      </c>
      <c r="G86" s="296">
        <v>82.42</v>
      </c>
      <c r="H86" s="296">
        <v>37.5</v>
      </c>
      <c r="I86" s="344">
        <v>119.92</v>
      </c>
      <c r="J86" s="296">
        <v>82.42</v>
      </c>
      <c r="K86" s="296">
        <v>37.5</v>
      </c>
      <c r="L86" s="344">
        <v>119.92</v>
      </c>
      <c r="M86" s="226">
        <v>0.22081274931637518</v>
      </c>
      <c r="N86" s="225">
        <v>146.3998648980197</v>
      </c>
      <c r="O86" s="345">
        <v>44531</v>
      </c>
      <c r="P86" s="347" t="s">
        <v>170</v>
      </c>
      <c r="Q86" s="348"/>
      <c r="R86" s="360"/>
      <c r="S86" s="285"/>
    </row>
    <row r="87" spans="2:19" s="286" customFormat="1" ht="31.5" x14ac:dyDescent="0.25">
      <c r="B87" s="232"/>
      <c r="C87" s="243" t="s">
        <v>223</v>
      </c>
      <c r="D87" s="342" t="s">
        <v>340</v>
      </c>
      <c r="E87" s="343" t="s">
        <v>328</v>
      </c>
      <c r="F87" s="351">
        <v>1</v>
      </c>
      <c r="G87" s="296">
        <v>249.81</v>
      </c>
      <c r="H87" s="296">
        <v>37.5</v>
      </c>
      <c r="I87" s="344">
        <v>287.31</v>
      </c>
      <c r="J87" s="296">
        <v>249.81</v>
      </c>
      <c r="K87" s="296">
        <v>37.5</v>
      </c>
      <c r="L87" s="344">
        <v>287.31</v>
      </c>
      <c r="M87" s="226">
        <v>0.22081274931637518</v>
      </c>
      <c r="N87" s="225">
        <v>350.75171100608776</v>
      </c>
      <c r="O87" s="345">
        <v>44531</v>
      </c>
      <c r="P87" s="347" t="s">
        <v>167</v>
      </c>
      <c r="Q87" s="348"/>
      <c r="R87" s="360"/>
      <c r="S87" s="285"/>
    </row>
    <row r="88" spans="2:19" s="286" customFormat="1" x14ac:dyDescent="0.25">
      <c r="B88" s="230"/>
      <c r="C88" s="236"/>
      <c r="D88" s="237" t="s">
        <v>224</v>
      </c>
      <c r="E88" s="237"/>
      <c r="F88" s="238"/>
      <c r="G88" s="238"/>
      <c r="H88" s="238"/>
      <c r="I88" s="236"/>
      <c r="J88" s="312"/>
      <c r="K88" s="312"/>
      <c r="L88" s="312"/>
      <c r="M88" s="240"/>
      <c r="N88" s="241"/>
      <c r="O88" s="242"/>
      <c r="P88" s="236"/>
      <c r="Q88" s="265"/>
      <c r="R88" s="360"/>
    </row>
    <row r="89" spans="2:19" s="286" customFormat="1" x14ac:dyDescent="0.25">
      <c r="B89" s="232"/>
      <c r="C89" s="243" t="s">
        <v>225</v>
      </c>
      <c r="D89" s="342" t="s">
        <v>311</v>
      </c>
      <c r="E89" s="343" t="s">
        <v>266</v>
      </c>
      <c r="F89" s="351">
        <v>320</v>
      </c>
      <c r="G89" s="296">
        <v>5.24</v>
      </c>
      <c r="H89" s="296">
        <v>3.75</v>
      </c>
      <c r="I89" s="344">
        <v>8.99</v>
      </c>
      <c r="J89" s="296">
        <v>1676.8000000000002</v>
      </c>
      <c r="K89" s="296">
        <v>1200</v>
      </c>
      <c r="L89" s="344">
        <v>2876.8</v>
      </c>
      <c r="M89" s="226">
        <v>0.22081274931637518</v>
      </c>
      <c r="N89" s="225">
        <v>3512.0341172333483</v>
      </c>
      <c r="O89" s="345">
        <v>44470</v>
      </c>
      <c r="P89" s="347" t="s">
        <v>167</v>
      </c>
      <c r="Q89" s="348"/>
      <c r="R89" s="360"/>
      <c r="S89" s="285"/>
    </row>
    <row r="90" spans="2:19" s="286" customFormat="1" x14ac:dyDescent="0.25">
      <c r="B90" s="230"/>
      <c r="C90" s="243" t="s">
        <v>226</v>
      </c>
      <c r="D90" s="342" t="s">
        <v>312</v>
      </c>
      <c r="E90" s="343" t="s">
        <v>313</v>
      </c>
      <c r="F90" s="351">
        <v>8</v>
      </c>
      <c r="G90" s="296">
        <v>19.98</v>
      </c>
      <c r="H90" s="296">
        <v>56.25</v>
      </c>
      <c r="I90" s="344">
        <v>76.23</v>
      </c>
      <c r="J90" s="296">
        <v>159.84</v>
      </c>
      <c r="K90" s="296">
        <v>450</v>
      </c>
      <c r="L90" s="344">
        <v>609.84</v>
      </c>
      <c r="M90" s="226">
        <v>0.22081274931637518</v>
      </c>
      <c r="N90" s="225">
        <v>744.50044704309823</v>
      </c>
      <c r="O90" s="345">
        <v>44470</v>
      </c>
      <c r="P90" s="347" t="s">
        <v>167</v>
      </c>
      <c r="Q90" s="265"/>
      <c r="R90" s="360"/>
    </row>
    <row r="91" spans="2:19" s="286" customFormat="1" x14ac:dyDescent="0.25">
      <c r="B91" s="230"/>
      <c r="C91" s="243" t="s">
        <v>227</v>
      </c>
      <c r="D91" s="342" t="s">
        <v>314</v>
      </c>
      <c r="E91" s="343" t="s">
        <v>300</v>
      </c>
      <c r="F91" s="351">
        <v>1</v>
      </c>
      <c r="G91" s="296">
        <v>66.599999999999994</v>
      </c>
      <c r="H91" s="296">
        <v>187.5</v>
      </c>
      <c r="I91" s="344">
        <v>254.1</v>
      </c>
      <c r="J91" s="296">
        <v>66.599999999999994</v>
      </c>
      <c r="K91" s="296">
        <v>187.5</v>
      </c>
      <c r="L91" s="344">
        <v>254.1</v>
      </c>
      <c r="M91" s="226">
        <v>0.22081274931637518</v>
      </c>
      <c r="N91" s="225">
        <v>310.2085196012909</v>
      </c>
      <c r="O91" s="345">
        <v>44531</v>
      </c>
      <c r="P91" s="347" t="s">
        <v>167</v>
      </c>
      <c r="Q91" s="265"/>
      <c r="R91" s="360"/>
    </row>
    <row r="92" spans="2:19" s="286" customFormat="1" x14ac:dyDescent="0.25">
      <c r="B92" s="230"/>
      <c r="C92" s="243" t="s">
        <v>228</v>
      </c>
      <c r="D92" s="342" t="s">
        <v>315</v>
      </c>
      <c r="E92" s="343" t="s">
        <v>313</v>
      </c>
      <c r="F92" s="351">
        <v>8</v>
      </c>
      <c r="G92" s="296">
        <v>53.28</v>
      </c>
      <c r="H92" s="296">
        <v>150</v>
      </c>
      <c r="I92" s="344">
        <v>203.28</v>
      </c>
      <c r="J92" s="296">
        <v>426.24</v>
      </c>
      <c r="K92" s="296">
        <v>1200</v>
      </c>
      <c r="L92" s="344">
        <v>1626.24</v>
      </c>
      <c r="M92" s="226">
        <v>0.22081274931637518</v>
      </c>
      <c r="N92" s="225">
        <v>1985.334525448262</v>
      </c>
      <c r="O92" s="345">
        <v>44531</v>
      </c>
      <c r="P92" s="347" t="s">
        <v>167</v>
      </c>
      <c r="Q92" s="265"/>
      <c r="R92" s="360"/>
    </row>
    <row r="93" spans="2:19" s="286" customFormat="1" x14ac:dyDescent="0.25">
      <c r="B93" s="232"/>
      <c r="C93" s="233"/>
      <c r="D93" s="244"/>
      <c r="E93" s="233"/>
      <c r="F93" s="245"/>
      <c r="G93" s="245"/>
      <c r="H93" s="245"/>
      <c r="I93" s="231"/>
      <c r="J93" s="313"/>
      <c r="K93" s="313"/>
      <c r="L93" s="314"/>
      <c r="M93" s="246"/>
      <c r="N93" s="231"/>
      <c r="O93" s="247"/>
      <c r="P93" s="233"/>
      <c r="Q93" s="248"/>
      <c r="R93" s="360"/>
      <c r="S93" s="285"/>
    </row>
    <row r="94" spans="2:19" s="285" customFormat="1" x14ac:dyDescent="0.25">
      <c r="B94" s="249" t="s">
        <v>119</v>
      </c>
      <c r="C94" s="250"/>
      <c r="D94" s="251" t="s">
        <v>120</v>
      </c>
      <c r="E94" s="251"/>
      <c r="F94" s="252"/>
      <c r="G94" s="252"/>
      <c r="H94" s="252"/>
      <c r="I94" s="250"/>
      <c r="J94" s="315">
        <v>52868.485799999995</v>
      </c>
      <c r="K94" s="315">
        <v>9309.6813000000002</v>
      </c>
      <c r="L94" s="315">
        <v>62178.167099999999</v>
      </c>
      <c r="M94" s="253"/>
      <c r="N94" s="315">
        <v>75907.899124803982</v>
      </c>
      <c r="O94" s="250"/>
      <c r="P94" s="250"/>
      <c r="Q94" s="300"/>
      <c r="R94" s="368"/>
    </row>
    <row r="95" spans="2:19" s="285" customFormat="1" x14ac:dyDescent="0.25">
      <c r="B95" s="254"/>
      <c r="C95" s="255"/>
      <c r="D95" s="256"/>
      <c r="E95" s="256"/>
      <c r="F95" s="257"/>
      <c r="G95" s="257"/>
      <c r="H95" s="257"/>
      <c r="I95" s="255"/>
      <c r="J95" s="316"/>
      <c r="K95" s="316"/>
      <c r="L95" s="316"/>
      <c r="M95" s="258"/>
      <c r="N95" s="258"/>
      <c r="O95" s="255"/>
      <c r="P95" s="255"/>
      <c r="Q95" s="301"/>
      <c r="R95" s="368"/>
    </row>
    <row r="96" spans="2:19" s="285" customFormat="1" ht="78.75" x14ac:dyDescent="0.25">
      <c r="B96" s="254"/>
      <c r="C96" s="243" t="s">
        <v>229</v>
      </c>
      <c r="D96" s="342" t="s">
        <v>356</v>
      </c>
      <c r="E96" s="343" t="s">
        <v>259</v>
      </c>
      <c r="F96" s="351">
        <v>59.65</v>
      </c>
      <c r="G96" s="296">
        <v>379.42</v>
      </c>
      <c r="H96" s="296">
        <v>73.33</v>
      </c>
      <c r="I96" s="344">
        <v>452.75</v>
      </c>
      <c r="J96" s="296">
        <v>22632.403000000002</v>
      </c>
      <c r="K96" s="296">
        <v>4374.1345000000001</v>
      </c>
      <c r="L96" s="344">
        <v>27006.537500000002</v>
      </c>
      <c r="M96" s="226">
        <v>0.22081274931637518</v>
      </c>
      <c r="N96" s="225">
        <v>32969.925294890789</v>
      </c>
      <c r="O96" s="345">
        <v>44531</v>
      </c>
      <c r="P96" s="346" t="s">
        <v>170</v>
      </c>
      <c r="Q96" s="265"/>
      <c r="R96" s="360"/>
    </row>
    <row r="97" spans="2:18" s="285" customFormat="1" ht="47.25" x14ac:dyDescent="0.25">
      <c r="B97" s="254"/>
      <c r="C97" s="243" t="s">
        <v>230</v>
      </c>
      <c r="D97" s="342" t="s">
        <v>357</v>
      </c>
      <c r="E97" s="343" t="s">
        <v>259</v>
      </c>
      <c r="F97" s="351">
        <v>15.4</v>
      </c>
      <c r="G97" s="296">
        <v>150.19</v>
      </c>
      <c r="H97" s="296">
        <v>36.67</v>
      </c>
      <c r="I97" s="344">
        <v>186.86</v>
      </c>
      <c r="J97" s="296">
        <v>2312.9259999999999</v>
      </c>
      <c r="K97" s="296">
        <v>564.71800000000007</v>
      </c>
      <c r="L97" s="344">
        <v>2877.6440000000002</v>
      </c>
      <c r="M97" s="226">
        <v>0.22081274931637518</v>
      </c>
      <c r="N97" s="225">
        <v>3513.0644831937716</v>
      </c>
      <c r="O97" s="345">
        <v>44531</v>
      </c>
      <c r="P97" s="346" t="s">
        <v>170</v>
      </c>
      <c r="Q97" s="265"/>
      <c r="R97" s="360"/>
    </row>
    <row r="98" spans="2:18" s="285" customFormat="1" ht="63" x14ac:dyDescent="0.25">
      <c r="B98" s="254"/>
      <c r="C98" s="243" t="s">
        <v>231</v>
      </c>
      <c r="D98" s="342" t="s">
        <v>319</v>
      </c>
      <c r="E98" s="343" t="s">
        <v>259</v>
      </c>
      <c r="F98" s="351">
        <v>15.34</v>
      </c>
      <c r="G98" s="296">
        <v>775.84</v>
      </c>
      <c r="H98" s="296">
        <v>111.94</v>
      </c>
      <c r="I98" s="344">
        <v>887.78</v>
      </c>
      <c r="J98" s="296">
        <v>11901.3856</v>
      </c>
      <c r="K98" s="296">
        <v>1717.1596</v>
      </c>
      <c r="L98" s="344">
        <v>13618.5452</v>
      </c>
      <c r="M98" s="226">
        <v>0.22081274931637518</v>
      </c>
      <c r="N98" s="225">
        <v>16625.693607301324</v>
      </c>
      <c r="O98" s="345">
        <v>44531</v>
      </c>
      <c r="P98" s="346" t="s">
        <v>170</v>
      </c>
      <c r="Q98" s="265" t="s">
        <v>232</v>
      </c>
      <c r="R98" s="360"/>
    </row>
    <row r="99" spans="2:18" s="285" customFormat="1" ht="63" x14ac:dyDescent="0.25">
      <c r="B99" s="254"/>
      <c r="C99" s="243" t="s">
        <v>233</v>
      </c>
      <c r="D99" s="342" t="s">
        <v>320</v>
      </c>
      <c r="E99" s="343" t="s">
        <v>259</v>
      </c>
      <c r="F99" s="351">
        <v>19.18</v>
      </c>
      <c r="G99" s="296">
        <v>775.84</v>
      </c>
      <c r="H99" s="296">
        <v>111.94</v>
      </c>
      <c r="I99" s="344">
        <v>887.78</v>
      </c>
      <c r="J99" s="296">
        <v>14880.611200000001</v>
      </c>
      <c r="K99" s="296">
        <v>2147.0092</v>
      </c>
      <c r="L99" s="344">
        <v>17027.6204</v>
      </c>
      <c r="M99" s="226">
        <v>0.22081274931637518</v>
      </c>
      <c r="N99" s="225">
        <v>20787.536074839594</v>
      </c>
      <c r="O99" s="345">
        <v>44531</v>
      </c>
      <c r="P99" s="346" t="s">
        <v>170</v>
      </c>
      <c r="Q99" s="265" t="s">
        <v>232</v>
      </c>
      <c r="R99" s="360"/>
    </row>
    <row r="100" spans="2:18" s="285" customFormat="1" ht="31.5" x14ac:dyDescent="0.25">
      <c r="B100" s="254"/>
      <c r="C100" s="243" t="s">
        <v>234</v>
      </c>
      <c r="D100" s="342" t="s">
        <v>325</v>
      </c>
      <c r="E100" s="343" t="s">
        <v>266</v>
      </c>
      <c r="F100" s="351">
        <v>16</v>
      </c>
      <c r="G100" s="296">
        <v>40.31</v>
      </c>
      <c r="H100" s="296">
        <v>25</v>
      </c>
      <c r="I100" s="344">
        <v>65.31</v>
      </c>
      <c r="J100" s="296">
        <v>644.96</v>
      </c>
      <c r="K100" s="296">
        <v>400</v>
      </c>
      <c r="L100" s="344">
        <v>1044.96</v>
      </c>
      <c r="M100" s="226">
        <v>0.22081274931637518</v>
      </c>
      <c r="N100" s="225">
        <v>1275.7004905256395</v>
      </c>
      <c r="O100" s="345">
        <v>44531</v>
      </c>
      <c r="P100" s="346" t="s">
        <v>170</v>
      </c>
      <c r="Q100" s="265"/>
      <c r="R100" s="360"/>
    </row>
    <row r="101" spans="2:18" s="285" customFormat="1" ht="47.25" x14ac:dyDescent="0.25">
      <c r="B101" s="254"/>
      <c r="C101" s="243" t="s">
        <v>235</v>
      </c>
      <c r="D101" s="342" t="s">
        <v>326</v>
      </c>
      <c r="E101" s="343" t="s">
        <v>258</v>
      </c>
      <c r="F101" s="351">
        <v>2</v>
      </c>
      <c r="G101" s="296">
        <v>248.1</v>
      </c>
      <c r="H101" s="296">
        <v>53.33</v>
      </c>
      <c r="I101" s="344">
        <v>301.43</v>
      </c>
      <c r="J101" s="296">
        <v>496.2</v>
      </c>
      <c r="K101" s="296">
        <v>106.66</v>
      </c>
      <c r="L101" s="344">
        <v>602.86</v>
      </c>
      <c r="M101" s="226">
        <v>0.22081274931637518</v>
      </c>
      <c r="N101" s="225">
        <v>735.97917405287001</v>
      </c>
      <c r="O101" s="345">
        <v>44531</v>
      </c>
      <c r="P101" s="346" t="s">
        <v>170</v>
      </c>
      <c r="Q101" s="265"/>
      <c r="R101" s="360"/>
    </row>
    <row r="102" spans="2:18" s="285" customFormat="1" x14ac:dyDescent="0.25">
      <c r="B102" s="254"/>
      <c r="C102" s="255"/>
      <c r="D102" s="259"/>
      <c r="E102" s="260"/>
      <c r="F102" s="261"/>
      <c r="G102" s="261"/>
      <c r="H102" s="261"/>
      <c r="I102" s="255"/>
      <c r="J102" s="316"/>
      <c r="K102" s="316"/>
      <c r="L102" s="316"/>
      <c r="M102" s="258"/>
      <c r="N102" s="258"/>
      <c r="O102" s="255"/>
      <c r="P102" s="255"/>
      <c r="Q102" s="301"/>
      <c r="R102" s="368"/>
    </row>
    <row r="103" spans="2:18" s="285" customFormat="1" x14ac:dyDescent="0.25">
      <c r="B103" s="249" t="s">
        <v>126</v>
      </c>
      <c r="C103" s="250"/>
      <c r="D103" s="251" t="s">
        <v>236</v>
      </c>
      <c r="E103" s="251"/>
      <c r="F103" s="252"/>
      <c r="G103" s="252"/>
      <c r="H103" s="252"/>
      <c r="I103" s="250"/>
      <c r="J103" s="315">
        <v>148146.0748</v>
      </c>
      <c r="K103" s="315">
        <v>33567.569799999997</v>
      </c>
      <c r="L103" s="315">
        <v>181713.64460000003</v>
      </c>
      <c r="M103" s="253"/>
      <c r="N103" s="315">
        <v>221838.33405242465</v>
      </c>
      <c r="O103" s="250"/>
      <c r="P103" s="250"/>
      <c r="Q103" s="300"/>
      <c r="R103" s="368"/>
    </row>
    <row r="104" spans="2:18" s="285" customFormat="1" x14ac:dyDescent="0.25">
      <c r="B104" s="254"/>
      <c r="C104" s="255"/>
      <c r="D104" s="256"/>
      <c r="E104" s="256"/>
      <c r="F104" s="257"/>
      <c r="G104" s="257"/>
      <c r="H104" s="257"/>
      <c r="I104" s="255"/>
      <c r="J104" s="316"/>
      <c r="K104" s="316"/>
      <c r="L104" s="316"/>
      <c r="M104" s="258"/>
      <c r="N104" s="258"/>
      <c r="O104" s="255"/>
      <c r="P104" s="255"/>
      <c r="Q104" s="301"/>
      <c r="R104" s="368"/>
    </row>
    <row r="105" spans="2:18" s="285" customFormat="1" ht="78.75" x14ac:dyDescent="0.25">
      <c r="B105" s="254"/>
      <c r="C105" s="243" t="s">
        <v>237</v>
      </c>
      <c r="D105" s="342" t="s">
        <v>353</v>
      </c>
      <c r="E105" s="343" t="s">
        <v>259</v>
      </c>
      <c r="F105" s="351">
        <v>92.57</v>
      </c>
      <c r="G105" s="296">
        <v>270.08</v>
      </c>
      <c r="H105" s="296">
        <v>140</v>
      </c>
      <c r="I105" s="344">
        <v>410.08</v>
      </c>
      <c r="J105" s="296">
        <v>25001.305599999996</v>
      </c>
      <c r="K105" s="296">
        <v>12959.8</v>
      </c>
      <c r="L105" s="344">
        <v>37961.105599999995</v>
      </c>
      <c r="M105" s="226">
        <v>0.22081274931637518</v>
      </c>
      <c r="N105" s="225">
        <v>46343.401694625238</v>
      </c>
      <c r="O105" s="345">
        <v>44531</v>
      </c>
      <c r="P105" s="346" t="s">
        <v>170</v>
      </c>
      <c r="Q105" s="265"/>
      <c r="R105" s="360"/>
    </row>
    <row r="106" spans="2:18" s="285" customFormat="1" ht="78.75" x14ac:dyDescent="0.25">
      <c r="B106" s="254"/>
      <c r="C106" s="243" t="s">
        <v>238</v>
      </c>
      <c r="D106" s="342" t="s">
        <v>354</v>
      </c>
      <c r="E106" s="343" t="s">
        <v>259</v>
      </c>
      <c r="F106" s="351">
        <v>62.24</v>
      </c>
      <c r="G106" s="296">
        <v>441.03</v>
      </c>
      <c r="H106" s="296">
        <v>100</v>
      </c>
      <c r="I106" s="344">
        <v>541.03</v>
      </c>
      <c r="J106" s="296">
        <v>27449.707200000001</v>
      </c>
      <c r="K106" s="296">
        <v>6224</v>
      </c>
      <c r="L106" s="344">
        <v>33673.707200000004</v>
      </c>
      <c r="M106" s="226">
        <v>0.22081274931637518</v>
      </c>
      <c r="N106" s="225">
        <v>41109.291066506623</v>
      </c>
      <c r="O106" s="345">
        <v>44531</v>
      </c>
      <c r="P106" s="346" t="s">
        <v>170</v>
      </c>
      <c r="Q106" s="265"/>
      <c r="R106" s="360"/>
    </row>
    <row r="107" spans="2:18" s="285" customFormat="1" ht="47.25" x14ac:dyDescent="0.25">
      <c r="B107" s="254"/>
      <c r="C107" s="243" t="s">
        <v>239</v>
      </c>
      <c r="D107" s="342" t="s">
        <v>355</v>
      </c>
      <c r="E107" s="343" t="s">
        <v>259</v>
      </c>
      <c r="F107" s="351">
        <v>10.89</v>
      </c>
      <c r="G107" s="296">
        <v>132.11000000000001</v>
      </c>
      <c r="H107" s="296">
        <v>30</v>
      </c>
      <c r="I107" s="344">
        <v>162.11000000000001</v>
      </c>
      <c r="J107" s="296">
        <v>1438.6779000000001</v>
      </c>
      <c r="K107" s="296">
        <v>326.70000000000005</v>
      </c>
      <c r="L107" s="344">
        <v>1765.3779000000002</v>
      </c>
      <c r="M107" s="226">
        <v>0.22081274931637518</v>
      </c>
      <c r="N107" s="225">
        <v>2155.1958476813693</v>
      </c>
      <c r="O107" s="345">
        <v>44531</v>
      </c>
      <c r="P107" s="346" t="s">
        <v>170</v>
      </c>
      <c r="Q107" s="229"/>
      <c r="R107" s="360"/>
    </row>
    <row r="108" spans="2:18" s="286" customFormat="1" ht="63" x14ac:dyDescent="0.25">
      <c r="B108" s="230"/>
      <c r="C108" s="243" t="s">
        <v>240</v>
      </c>
      <c r="D108" s="342" t="s">
        <v>316</v>
      </c>
      <c r="E108" s="343" t="s">
        <v>259</v>
      </c>
      <c r="F108" s="351">
        <v>53.7</v>
      </c>
      <c r="G108" s="296">
        <v>681.97</v>
      </c>
      <c r="H108" s="296">
        <v>111.94</v>
      </c>
      <c r="I108" s="344">
        <v>793.91000000000008</v>
      </c>
      <c r="J108" s="296">
        <v>36621.789000000004</v>
      </c>
      <c r="K108" s="296">
        <v>6011.1779999999999</v>
      </c>
      <c r="L108" s="344">
        <v>42632.967000000004</v>
      </c>
      <c r="M108" s="226">
        <v>0.22081274931637518</v>
      </c>
      <c r="N108" s="225">
        <v>52046.869654784299</v>
      </c>
      <c r="O108" s="345">
        <v>44531</v>
      </c>
      <c r="P108" s="346" t="s">
        <v>170</v>
      </c>
      <c r="Q108" s="265" t="s">
        <v>232</v>
      </c>
      <c r="R108" s="360"/>
    </row>
    <row r="109" spans="2:18" s="285" customFormat="1" ht="63" x14ac:dyDescent="0.25">
      <c r="B109" s="254"/>
      <c r="C109" s="243" t="s">
        <v>241</v>
      </c>
      <c r="D109" s="342" t="s">
        <v>317</v>
      </c>
      <c r="E109" s="343" t="s">
        <v>259</v>
      </c>
      <c r="F109" s="351">
        <v>43.35</v>
      </c>
      <c r="G109" s="296">
        <v>681.97</v>
      </c>
      <c r="H109" s="296">
        <v>111.94</v>
      </c>
      <c r="I109" s="344">
        <v>793.91000000000008</v>
      </c>
      <c r="J109" s="296">
        <v>29563.399500000003</v>
      </c>
      <c r="K109" s="296">
        <v>4852.5990000000002</v>
      </c>
      <c r="L109" s="344">
        <v>34415.998500000002</v>
      </c>
      <c r="M109" s="226">
        <v>0.22081274931637518</v>
      </c>
      <c r="N109" s="225">
        <v>42015.489749253247</v>
      </c>
      <c r="O109" s="345">
        <v>44531</v>
      </c>
      <c r="P109" s="346" t="s">
        <v>170</v>
      </c>
      <c r="Q109" s="265" t="s">
        <v>232</v>
      </c>
      <c r="R109" s="360"/>
    </row>
    <row r="110" spans="2:18" s="285" customFormat="1" ht="78.75" x14ac:dyDescent="0.25">
      <c r="B110" s="254"/>
      <c r="C110" s="243" t="s">
        <v>242</v>
      </c>
      <c r="D110" s="342" t="s">
        <v>318</v>
      </c>
      <c r="E110" s="343" t="s">
        <v>259</v>
      </c>
      <c r="F110" s="351">
        <v>19.12</v>
      </c>
      <c r="G110" s="296">
        <v>624.88</v>
      </c>
      <c r="H110" s="296">
        <v>111.94</v>
      </c>
      <c r="I110" s="344">
        <v>736.81999999999994</v>
      </c>
      <c r="J110" s="296">
        <v>11947.705600000001</v>
      </c>
      <c r="K110" s="296">
        <v>2140.2928000000002</v>
      </c>
      <c r="L110" s="344">
        <v>14087.9984</v>
      </c>
      <c r="M110" s="226">
        <v>0.22081274931637518</v>
      </c>
      <c r="N110" s="225">
        <v>17198.808059068695</v>
      </c>
      <c r="O110" s="345">
        <v>44531</v>
      </c>
      <c r="P110" s="346" t="s">
        <v>170</v>
      </c>
      <c r="Q110" s="265" t="s">
        <v>232</v>
      </c>
      <c r="R110" s="360"/>
    </row>
    <row r="111" spans="2:18" s="285" customFormat="1" x14ac:dyDescent="0.25">
      <c r="B111" s="254"/>
      <c r="C111" s="255"/>
      <c r="D111" s="356"/>
      <c r="E111" s="260"/>
      <c r="F111" s="351"/>
      <c r="G111" s="351"/>
      <c r="H111" s="351"/>
      <c r="I111" s="260"/>
      <c r="J111" s="357"/>
      <c r="K111" s="357"/>
      <c r="L111" s="296"/>
      <c r="M111" s="226"/>
      <c r="N111" s="225"/>
      <c r="O111" s="255"/>
      <c r="P111" s="255"/>
      <c r="Q111" s="301"/>
      <c r="R111" s="360"/>
    </row>
    <row r="112" spans="2:18" s="285" customFormat="1" ht="31.5" x14ac:dyDescent="0.25">
      <c r="B112" s="254"/>
      <c r="C112" s="243" t="s">
        <v>243</v>
      </c>
      <c r="D112" s="342" t="s">
        <v>321</v>
      </c>
      <c r="E112" s="343" t="s">
        <v>300</v>
      </c>
      <c r="F112" s="351">
        <v>3</v>
      </c>
      <c r="G112" s="296">
        <v>3039</v>
      </c>
      <c r="H112" s="296">
        <v>210.6</v>
      </c>
      <c r="I112" s="344">
        <v>3249.6</v>
      </c>
      <c r="J112" s="296">
        <v>9117</v>
      </c>
      <c r="K112" s="296">
        <v>631.79999999999995</v>
      </c>
      <c r="L112" s="344">
        <v>9748.7999999999993</v>
      </c>
      <c r="M112" s="226">
        <v>0.22081274931637518</v>
      </c>
      <c r="N112" s="225">
        <v>11901.459330535477</v>
      </c>
      <c r="O112" s="345">
        <v>44531</v>
      </c>
      <c r="P112" s="346" t="s">
        <v>244</v>
      </c>
      <c r="Q112" s="229"/>
      <c r="R112" s="360"/>
    </row>
    <row r="113" spans="2:18" s="285" customFormat="1" ht="31.5" x14ac:dyDescent="0.25">
      <c r="B113" s="254"/>
      <c r="C113" s="243" t="s">
        <v>245</v>
      </c>
      <c r="D113" s="342" t="s">
        <v>322</v>
      </c>
      <c r="E113" s="343" t="s">
        <v>300</v>
      </c>
      <c r="F113" s="351">
        <v>1</v>
      </c>
      <c r="G113" s="296">
        <v>4789.37</v>
      </c>
      <c r="H113" s="296">
        <v>210.6</v>
      </c>
      <c r="I113" s="344">
        <v>4999.97</v>
      </c>
      <c r="J113" s="296">
        <v>4789.37</v>
      </c>
      <c r="K113" s="296">
        <v>210.6</v>
      </c>
      <c r="L113" s="344">
        <v>4999.97</v>
      </c>
      <c r="M113" s="226">
        <v>0.22081274931637518</v>
      </c>
      <c r="N113" s="225">
        <v>6104.0271221993971</v>
      </c>
      <c r="O113" s="345">
        <v>44531</v>
      </c>
      <c r="P113" s="346" t="s">
        <v>244</v>
      </c>
      <c r="Q113" s="229"/>
      <c r="R113" s="360"/>
    </row>
    <row r="114" spans="2:18" s="285" customFormat="1" ht="31.5" x14ac:dyDescent="0.25">
      <c r="B114" s="254"/>
      <c r="C114" s="243" t="s">
        <v>246</v>
      </c>
      <c r="D114" s="342" t="s">
        <v>323</v>
      </c>
      <c r="E114" s="343" t="s">
        <v>300</v>
      </c>
      <c r="F114" s="351">
        <v>1</v>
      </c>
      <c r="G114" s="296">
        <v>2217.12</v>
      </c>
      <c r="H114" s="296">
        <v>210.6</v>
      </c>
      <c r="I114" s="344">
        <v>2427.7199999999998</v>
      </c>
      <c r="J114" s="296">
        <v>2217.12</v>
      </c>
      <c r="K114" s="296">
        <v>210.6</v>
      </c>
      <c r="L114" s="344">
        <v>2427.7199999999998</v>
      </c>
      <c r="M114" s="226">
        <v>0.22081274931637518</v>
      </c>
      <c r="N114" s="225">
        <v>2963.7915277703501</v>
      </c>
      <c r="O114" s="345">
        <v>44531</v>
      </c>
      <c r="P114" s="346" t="s">
        <v>244</v>
      </c>
      <c r="Q114" s="229"/>
      <c r="R114" s="360"/>
    </row>
    <row r="115" spans="2:18" s="285" customFormat="1" x14ac:dyDescent="0.25">
      <c r="B115" s="254"/>
      <c r="C115" s="255"/>
      <c r="D115" s="244"/>
      <c r="E115" s="260"/>
      <c r="F115" s="261"/>
      <c r="G115" s="261"/>
      <c r="H115" s="261"/>
      <c r="I115" s="255"/>
      <c r="J115" s="316"/>
      <c r="K115" s="316"/>
      <c r="L115" s="316"/>
      <c r="M115" s="258"/>
      <c r="N115" s="258"/>
      <c r="O115" s="255"/>
      <c r="P115" s="255"/>
      <c r="Q115" s="301"/>
      <c r="R115" s="360"/>
    </row>
    <row r="116" spans="2:18" s="285" customFormat="1" x14ac:dyDescent="0.25">
      <c r="B116" s="249" t="s">
        <v>137</v>
      </c>
      <c r="C116" s="250"/>
      <c r="D116" s="251" t="s">
        <v>138</v>
      </c>
      <c r="E116" s="251"/>
      <c r="F116" s="252"/>
      <c r="G116" s="252"/>
      <c r="H116" s="252"/>
      <c r="I116" s="250"/>
      <c r="J116" s="315">
        <v>4465.7016000000003</v>
      </c>
      <c r="K116" s="315">
        <v>3844.2623999999996</v>
      </c>
      <c r="L116" s="315">
        <v>8309.9639999999981</v>
      </c>
      <c r="M116" s="253"/>
      <c r="N116" s="315">
        <v>10144.9099975601</v>
      </c>
      <c r="O116" s="250"/>
      <c r="P116" s="250"/>
      <c r="Q116" s="300"/>
      <c r="R116" s="360"/>
    </row>
    <row r="117" spans="2:18" s="285" customFormat="1" x14ac:dyDescent="0.25">
      <c r="B117" s="254"/>
      <c r="C117" s="255"/>
      <c r="D117" s="256"/>
      <c r="E117" s="256"/>
      <c r="F117" s="257"/>
      <c r="G117" s="257"/>
      <c r="H117" s="257"/>
      <c r="I117" s="255"/>
      <c r="J117" s="316"/>
      <c r="K117" s="316"/>
      <c r="L117" s="316"/>
      <c r="M117" s="258"/>
      <c r="N117" s="258"/>
      <c r="O117" s="255"/>
      <c r="P117" s="255"/>
      <c r="Q117" s="301"/>
      <c r="R117" s="360"/>
    </row>
    <row r="118" spans="2:18" s="286" customFormat="1" ht="31.5" x14ac:dyDescent="0.25">
      <c r="B118" s="230"/>
      <c r="C118" s="243">
        <v>88485</v>
      </c>
      <c r="D118" s="342" t="s">
        <v>261</v>
      </c>
      <c r="E118" s="343" t="s">
        <v>259</v>
      </c>
      <c r="F118" s="351">
        <v>164.64</v>
      </c>
      <c r="G118" s="296">
        <v>1.76</v>
      </c>
      <c r="H118" s="296">
        <v>1.06</v>
      </c>
      <c r="I118" s="344">
        <v>2.8200000000000003</v>
      </c>
      <c r="J118" s="296">
        <v>289.76639999999998</v>
      </c>
      <c r="K118" s="296">
        <v>174.51839999999999</v>
      </c>
      <c r="L118" s="344">
        <v>464.28479999999996</v>
      </c>
      <c r="M118" s="226">
        <v>0.22081274931637518</v>
      </c>
      <c r="N118" s="225">
        <v>566.80480315380339</v>
      </c>
      <c r="O118" s="345">
        <v>44470</v>
      </c>
      <c r="P118" s="347" t="s">
        <v>34</v>
      </c>
      <c r="Q118" s="265"/>
      <c r="R118" s="360"/>
    </row>
    <row r="119" spans="2:18" s="286" customFormat="1" ht="31.5" x14ac:dyDescent="0.25">
      <c r="B119" s="230"/>
      <c r="C119" s="243">
        <v>88484</v>
      </c>
      <c r="D119" s="342" t="s">
        <v>260</v>
      </c>
      <c r="E119" s="343" t="s">
        <v>259</v>
      </c>
      <c r="F119" s="351">
        <v>50.92</v>
      </c>
      <c r="G119" s="296">
        <v>1.89</v>
      </c>
      <c r="H119" s="296">
        <v>1.4</v>
      </c>
      <c r="I119" s="344">
        <v>3.29</v>
      </c>
      <c r="J119" s="296">
        <v>96.238799999999998</v>
      </c>
      <c r="K119" s="296">
        <v>71.287999999999997</v>
      </c>
      <c r="L119" s="344">
        <v>167.52679999999998</v>
      </c>
      <c r="M119" s="226">
        <v>0.22081274931637518</v>
      </c>
      <c r="N119" s="225">
        <v>204.5188532921745</v>
      </c>
      <c r="O119" s="345">
        <v>44470</v>
      </c>
      <c r="P119" s="347" t="s">
        <v>34</v>
      </c>
      <c r="Q119" s="265"/>
      <c r="R119" s="360"/>
    </row>
    <row r="120" spans="2:18" s="286" customFormat="1" ht="31.5" x14ac:dyDescent="0.25">
      <c r="B120" s="230"/>
      <c r="C120" s="243">
        <v>88497</v>
      </c>
      <c r="D120" s="342" t="s">
        <v>265</v>
      </c>
      <c r="E120" s="343" t="s">
        <v>259</v>
      </c>
      <c r="F120" s="351">
        <v>164.64</v>
      </c>
      <c r="G120" s="296">
        <v>8.3800000000000008</v>
      </c>
      <c r="H120" s="296">
        <v>8.52</v>
      </c>
      <c r="I120" s="344">
        <v>16.899999999999999</v>
      </c>
      <c r="J120" s="296">
        <v>1379.6831999999999</v>
      </c>
      <c r="K120" s="296">
        <v>1402.7327999999998</v>
      </c>
      <c r="L120" s="344">
        <v>2782.4159999999997</v>
      </c>
      <c r="M120" s="226">
        <v>0.22081274931637518</v>
      </c>
      <c r="N120" s="225">
        <v>3396.8089267018709</v>
      </c>
      <c r="O120" s="345">
        <v>44470</v>
      </c>
      <c r="P120" s="347" t="s">
        <v>34</v>
      </c>
      <c r="Q120" s="265"/>
      <c r="R120" s="360"/>
    </row>
    <row r="121" spans="2:18" s="286" customFormat="1" ht="31.5" x14ac:dyDescent="0.25">
      <c r="B121" s="230"/>
      <c r="C121" s="243">
        <v>88496</v>
      </c>
      <c r="D121" s="342" t="s">
        <v>264</v>
      </c>
      <c r="E121" s="343" t="s">
        <v>259</v>
      </c>
      <c r="F121" s="351">
        <v>50.92</v>
      </c>
      <c r="G121" s="296">
        <v>12.06</v>
      </c>
      <c r="H121" s="296">
        <v>18.350000000000001</v>
      </c>
      <c r="I121" s="344">
        <v>30.410000000000004</v>
      </c>
      <c r="J121" s="296">
        <v>614.09520000000009</v>
      </c>
      <c r="K121" s="296">
        <v>934.38200000000006</v>
      </c>
      <c r="L121" s="344">
        <v>1548.4772000000003</v>
      </c>
      <c r="M121" s="226">
        <v>0.22081274931637518</v>
      </c>
      <c r="N121" s="225">
        <v>1890.4007077857229</v>
      </c>
      <c r="O121" s="345">
        <v>44470</v>
      </c>
      <c r="P121" s="347" t="s">
        <v>34</v>
      </c>
      <c r="Q121" s="265"/>
      <c r="R121" s="360"/>
    </row>
    <row r="122" spans="2:18" s="286" customFormat="1" ht="31.5" x14ac:dyDescent="0.25">
      <c r="B122" s="230"/>
      <c r="C122" s="243">
        <v>88489</v>
      </c>
      <c r="D122" s="342" t="s">
        <v>263</v>
      </c>
      <c r="E122" s="343" t="s">
        <v>259</v>
      </c>
      <c r="F122" s="351">
        <v>164.64</v>
      </c>
      <c r="G122" s="296">
        <v>9.19</v>
      </c>
      <c r="H122" s="296">
        <v>5.0999999999999996</v>
      </c>
      <c r="I122" s="344">
        <v>14.29</v>
      </c>
      <c r="J122" s="296">
        <v>1513.0415999999998</v>
      </c>
      <c r="K122" s="296">
        <v>839.66399999999987</v>
      </c>
      <c r="L122" s="344">
        <v>2352.7055999999998</v>
      </c>
      <c r="M122" s="226">
        <v>0.22081274931637518</v>
      </c>
      <c r="N122" s="225">
        <v>2872.2129918680316</v>
      </c>
      <c r="O122" s="345">
        <v>44470</v>
      </c>
      <c r="P122" s="347" t="s">
        <v>34</v>
      </c>
      <c r="Q122" s="265"/>
      <c r="R122" s="360"/>
    </row>
    <row r="123" spans="2:18" s="286" customFormat="1" ht="31.5" x14ac:dyDescent="0.25">
      <c r="B123" s="230"/>
      <c r="C123" s="243">
        <v>88488</v>
      </c>
      <c r="D123" s="342" t="s">
        <v>262</v>
      </c>
      <c r="E123" s="343" t="s">
        <v>259</v>
      </c>
      <c r="F123" s="351">
        <v>50.92</v>
      </c>
      <c r="G123" s="296">
        <v>9.75</v>
      </c>
      <c r="H123" s="296">
        <v>6.65</v>
      </c>
      <c r="I123" s="344">
        <v>16.399999999999999</v>
      </c>
      <c r="J123" s="296">
        <v>496.47</v>
      </c>
      <c r="K123" s="296">
        <v>338.61800000000005</v>
      </c>
      <c r="L123" s="344">
        <v>835.08800000000008</v>
      </c>
      <c r="M123" s="226">
        <v>0.22081274931637518</v>
      </c>
      <c r="N123" s="225">
        <v>1019.4860772011132</v>
      </c>
      <c r="O123" s="345">
        <v>44470</v>
      </c>
      <c r="P123" s="347" t="s">
        <v>34</v>
      </c>
      <c r="Q123" s="265"/>
      <c r="R123" s="360"/>
    </row>
    <row r="124" spans="2:18" s="285" customFormat="1" ht="47.25" x14ac:dyDescent="0.25">
      <c r="B124" s="254"/>
      <c r="C124" s="243">
        <v>102219</v>
      </c>
      <c r="D124" s="342" t="s">
        <v>295</v>
      </c>
      <c r="E124" s="343" t="s">
        <v>259</v>
      </c>
      <c r="F124" s="351">
        <v>10.08</v>
      </c>
      <c r="G124" s="296">
        <v>7.58</v>
      </c>
      <c r="H124" s="296">
        <v>8.24</v>
      </c>
      <c r="I124" s="344">
        <v>15.82</v>
      </c>
      <c r="J124" s="296">
        <v>76.406400000000005</v>
      </c>
      <c r="K124" s="296">
        <v>83.059200000000004</v>
      </c>
      <c r="L124" s="344">
        <v>159.46559999999999</v>
      </c>
      <c r="M124" s="226">
        <v>0.22081274931637518</v>
      </c>
      <c r="N124" s="225">
        <v>194.67763755738534</v>
      </c>
      <c r="O124" s="345">
        <v>44470</v>
      </c>
      <c r="P124" s="347" t="s">
        <v>34</v>
      </c>
      <c r="Q124" s="265"/>
      <c r="R124" s="360"/>
    </row>
    <row r="125" spans="2:18" s="285" customFormat="1" x14ac:dyDescent="0.25">
      <c r="B125" s="254"/>
      <c r="C125" s="255"/>
      <c r="D125" s="259"/>
      <c r="E125" s="260"/>
      <c r="F125" s="261"/>
      <c r="G125" s="261"/>
      <c r="H125" s="261"/>
      <c r="I125" s="262"/>
      <c r="J125" s="296"/>
      <c r="K125" s="296"/>
      <c r="L125" s="296"/>
      <c r="M125" s="226"/>
      <c r="N125" s="225"/>
      <c r="O125" s="263"/>
      <c r="P125" s="264"/>
      <c r="Q125" s="265"/>
      <c r="R125" s="360"/>
    </row>
    <row r="126" spans="2:18" s="285" customFormat="1" x14ac:dyDescent="0.25">
      <c r="B126" s="266" t="s">
        <v>148</v>
      </c>
      <c r="C126" s="267"/>
      <c r="D126" s="268" t="s">
        <v>149</v>
      </c>
      <c r="E126" s="268"/>
      <c r="F126" s="269"/>
      <c r="G126" s="269"/>
      <c r="H126" s="269"/>
      <c r="I126" s="267"/>
      <c r="J126" s="317">
        <v>982.88</v>
      </c>
      <c r="K126" s="317">
        <v>1326.9899999999998</v>
      </c>
      <c r="L126" s="317">
        <v>2309.87</v>
      </c>
      <c r="M126" s="270"/>
      <c r="N126" s="317">
        <v>2819.918745263416</v>
      </c>
      <c r="O126" s="267"/>
      <c r="P126" s="267"/>
      <c r="Q126" s="302"/>
      <c r="R126" s="360"/>
    </row>
    <row r="127" spans="2:18" s="285" customFormat="1" x14ac:dyDescent="0.25">
      <c r="B127" s="254"/>
      <c r="C127" s="255"/>
      <c r="D127" s="256" t="s">
        <v>247</v>
      </c>
      <c r="E127" s="256"/>
      <c r="F127" s="257"/>
      <c r="G127" s="257"/>
      <c r="H127" s="257"/>
      <c r="I127" s="255"/>
      <c r="J127" s="316"/>
      <c r="K127" s="316"/>
      <c r="L127" s="316"/>
      <c r="M127" s="358"/>
      <c r="N127" s="258"/>
      <c r="O127" s="255"/>
      <c r="P127" s="255"/>
      <c r="Q127" s="301"/>
      <c r="R127" s="360"/>
    </row>
    <row r="128" spans="2:18" s="285" customFormat="1" ht="47.25" x14ac:dyDescent="0.25">
      <c r="B128" s="254"/>
      <c r="C128" s="243">
        <v>89356</v>
      </c>
      <c r="D128" s="342" t="s">
        <v>267</v>
      </c>
      <c r="E128" s="343" t="s">
        <v>266</v>
      </c>
      <c r="F128" s="351">
        <v>12</v>
      </c>
      <c r="G128" s="296">
        <v>9.81</v>
      </c>
      <c r="H128" s="296">
        <v>13.7</v>
      </c>
      <c r="I128" s="344">
        <v>23.509999999999998</v>
      </c>
      <c r="J128" s="296">
        <v>117.72</v>
      </c>
      <c r="K128" s="296">
        <v>164.39999999999998</v>
      </c>
      <c r="L128" s="344">
        <v>282.12</v>
      </c>
      <c r="M128" s="226">
        <v>0.22081274931637518</v>
      </c>
      <c r="N128" s="225">
        <v>344.41569283713579</v>
      </c>
      <c r="O128" s="345">
        <v>44470</v>
      </c>
      <c r="P128" s="347" t="s">
        <v>34</v>
      </c>
      <c r="Q128" s="265"/>
      <c r="R128" s="360"/>
    </row>
    <row r="129" spans="2:18" s="285" customFormat="1" ht="47.25" x14ac:dyDescent="0.25">
      <c r="B129" s="254"/>
      <c r="C129" s="243">
        <v>89362</v>
      </c>
      <c r="D129" s="342" t="s">
        <v>268</v>
      </c>
      <c r="E129" s="343" t="s">
        <v>258</v>
      </c>
      <c r="F129" s="351">
        <v>3</v>
      </c>
      <c r="G129" s="296">
        <v>4.01</v>
      </c>
      <c r="H129" s="296">
        <v>5.59</v>
      </c>
      <c r="I129" s="344">
        <v>9.6</v>
      </c>
      <c r="J129" s="296">
        <v>12.03</v>
      </c>
      <c r="K129" s="296">
        <v>16.77</v>
      </c>
      <c r="L129" s="344">
        <v>28.799999999999997</v>
      </c>
      <c r="M129" s="226">
        <v>0.22081274931637518</v>
      </c>
      <c r="N129" s="225">
        <v>35.159407180311604</v>
      </c>
      <c r="O129" s="345">
        <v>44470</v>
      </c>
      <c r="P129" s="347" t="s">
        <v>34</v>
      </c>
      <c r="Q129" s="265"/>
      <c r="R129" s="360"/>
    </row>
    <row r="130" spans="2:18" s="285" customFormat="1" ht="63" x14ac:dyDescent="0.25">
      <c r="B130" s="254"/>
      <c r="C130" s="243">
        <v>89366</v>
      </c>
      <c r="D130" s="342" t="s">
        <v>269</v>
      </c>
      <c r="E130" s="343" t="s">
        <v>258</v>
      </c>
      <c r="F130" s="351">
        <v>2</v>
      </c>
      <c r="G130" s="296">
        <v>12.54</v>
      </c>
      <c r="H130" s="296">
        <v>5.56</v>
      </c>
      <c r="I130" s="344">
        <v>18.099999999999998</v>
      </c>
      <c r="J130" s="296">
        <v>25.08</v>
      </c>
      <c r="K130" s="296">
        <v>11.12</v>
      </c>
      <c r="L130" s="344">
        <v>36.199999999999996</v>
      </c>
      <c r="M130" s="226">
        <v>0.22081274931637518</v>
      </c>
      <c r="N130" s="225">
        <v>44.193421525252774</v>
      </c>
      <c r="O130" s="345">
        <v>44470</v>
      </c>
      <c r="P130" s="347" t="s">
        <v>34</v>
      </c>
      <c r="Q130" s="265"/>
      <c r="R130" s="360"/>
    </row>
    <row r="131" spans="2:18" s="285" customFormat="1" ht="47.25" x14ac:dyDescent="0.25">
      <c r="B131" s="254"/>
      <c r="C131" s="243">
        <v>89395</v>
      </c>
      <c r="D131" s="342" t="s">
        <v>270</v>
      </c>
      <c r="E131" s="343" t="s">
        <v>258</v>
      </c>
      <c r="F131" s="351">
        <v>1</v>
      </c>
      <c r="G131" s="296">
        <v>5.98</v>
      </c>
      <c r="H131" s="296">
        <v>7.43</v>
      </c>
      <c r="I131" s="344">
        <v>13.41</v>
      </c>
      <c r="J131" s="296">
        <v>5.98</v>
      </c>
      <c r="K131" s="296">
        <v>7.43</v>
      </c>
      <c r="L131" s="344">
        <v>13.41</v>
      </c>
      <c r="M131" s="226">
        <v>0.22081274931637518</v>
      </c>
      <c r="N131" s="225">
        <v>16.371098968332593</v>
      </c>
      <c r="O131" s="345">
        <v>44470</v>
      </c>
      <c r="P131" s="347" t="s">
        <v>34</v>
      </c>
      <c r="Q131" s="265"/>
      <c r="R131" s="360"/>
    </row>
    <row r="132" spans="2:18" s="285" customFormat="1" ht="47.25" x14ac:dyDescent="0.25">
      <c r="B132" s="254"/>
      <c r="C132" s="243">
        <v>89987</v>
      </c>
      <c r="D132" s="342" t="s">
        <v>278</v>
      </c>
      <c r="E132" s="343" t="s">
        <v>258</v>
      </c>
      <c r="F132" s="351">
        <v>1</v>
      </c>
      <c r="G132" s="296">
        <v>82.85</v>
      </c>
      <c r="H132" s="296">
        <v>8.16</v>
      </c>
      <c r="I132" s="344">
        <v>91.009999999999991</v>
      </c>
      <c r="J132" s="296">
        <v>82.85</v>
      </c>
      <c r="K132" s="296">
        <v>8.16</v>
      </c>
      <c r="L132" s="344">
        <v>91.009999999999991</v>
      </c>
      <c r="M132" s="226">
        <v>0.22081274931637518</v>
      </c>
      <c r="N132" s="225">
        <v>111.1061683152833</v>
      </c>
      <c r="O132" s="345">
        <v>44470</v>
      </c>
      <c r="P132" s="347" t="s">
        <v>34</v>
      </c>
      <c r="Q132" s="265"/>
      <c r="R132" s="360"/>
    </row>
    <row r="133" spans="2:18" s="285" customFormat="1" ht="78.75" x14ac:dyDescent="0.25">
      <c r="B133" s="254"/>
      <c r="C133" s="243">
        <v>91170</v>
      </c>
      <c r="D133" s="342" t="s">
        <v>282</v>
      </c>
      <c r="E133" s="343" t="s">
        <v>266</v>
      </c>
      <c r="F133" s="351">
        <v>6</v>
      </c>
      <c r="G133" s="296">
        <v>1.46</v>
      </c>
      <c r="H133" s="296">
        <v>1.68</v>
      </c>
      <c r="I133" s="344">
        <v>3.1399999999999997</v>
      </c>
      <c r="J133" s="296">
        <v>8.76</v>
      </c>
      <c r="K133" s="296">
        <v>10.08</v>
      </c>
      <c r="L133" s="344">
        <v>18.84</v>
      </c>
      <c r="M133" s="226">
        <v>0.22081274931637518</v>
      </c>
      <c r="N133" s="225">
        <v>23.000112197120508</v>
      </c>
      <c r="O133" s="345">
        <v>44470</v>
      </c>
      <c r="P133" s="347" t="s">
        <v>34</v>
      </c>
      <c r="Q133" s="265"/>
      <c r="R133" s="360"/>
    </row>
    <row r="134" spans="2:18" s="285" customFormat="1" ht="47.25" x14ac:dyDescent="0.25">
      <c r="B134" s="254"/>
      <c r="C134" s="243" t="s">
        <v>248</v>
      </c>
      <c r="D134" s="342" t="s">
        <v>341</v>
      </c>
      <c r="E134" s="343" t="s">
        <v>300</v>
      </c>
      <c r="F134" s="351">
        <v>1</v>
      </c>
      <c r="G134" s="296">
        <v>75.12</v>
      </c>
      <c r="H134" s="296">
        <v>235.16</v>
      </c>
      <c r="I134" s="344">
        <v>310.27999999999997</v>
      </c>
      <c r="J134" s="296">
        <v>75.12</v>
      </c>
      <c r="K134" s="296">
        <v>235.16</v>
      </c>
      <c r="L134" s="344">
        <v>310.27999999999997</v>
      </c>
      <c r="M134" s="226">
        <v>0.22081274931637518</v>
      </c>
      <c r="N134" s="225">
        <v>378.79377985788483</v>
      </c>
      <c r="O134" s="345">
        <v>44470</v>
      </c>
      <c r="P134" s="347" t="s">
        <v>34</v>
      </c>
      <c r="Q134" s="265"/>
      <c r="R134" s="360"/>
    </row>
    <row r="135" spans="2:18" s="285" customFormat="1" x14ac:dyDescent="0.25">
      <c r="B135" s="254"/>
      <c r="C135" s="255"/>
      <c r="D135" s="256" t="s">
        <v>249</v>
      </c>
      <c r="E135" s="256"/>
      <c r="F135" s="257"/>
      <c r="G135" s="257"/>
      <c r="H135" s="257"/>
      <c r="I135" s="255"/>
      <c r="J135" s="316"/>
      <c r="K135" s="316"/>
      <c r="L135" s="316"/>
      <c r="M135" s="358"/>
      <c r="N135" s="258"/>
      <c r="O135" s="255"/>
      <c r="P135" s="255"/>
      <c r="Q135" s="301"/>
      <c r="R135" s="360"/>
    </row>
    <row r="136" spans="2:18" s="285" customFormat="1" ht="47.25" x14ac:dyDescent="0.25">
      <c r="B136" s="254"/>
      <c r="C136" s="243">
        <v>89712</v>
      </c>
      <c r="D136" s="342" t="s">
        <v>271</v>
      </c>
      <c r="E136" s="343" t="s">
        <v>266</v>
      </c>
      <c r="F136" s="351">
        <v>18</v>
      </c>
      <c r="G136" s="296">
        <v>18.5</v>
      </c>
      <c r="H136" s="296">
        <v>14.08</v>
      </c>
      <c r="I136" s="344">
        <v>32.58</v>
      </c>
      <c r="J136" s="296">
        <v>333</v>
      </c>
      <c r="K136" s="296">
        <v>253.44</v>
      </c>
      <c r="L136" s="344">
        <v>586.44000000000005</v>
      </c>
      <c r="M136" s="226">
        <v>0.22081274931637518</v>
      </c>
      <c r="N136" s="225">
        <v>715.9334287090951</v>
      </c>
      <c r="O136" s="345">
        <v>44470</v>
      </c>
      <c r="P136" s="347" t="s">
        <v>34</v>
      </c>
      <c r="Q136" s="265"/>
      <c r="R136" s="360"/>
    </row>
    <row r="137" spans="2:18" s="285" customFormat="1" ht="63" x14ac:dyDescent="0.25">
      <c r="B137" s="254"/>
      <c r="C137" s="243">
        <v>89785</v>
      </c>
      <c r="D137" s="342" t="s">
        <v>273</v>
      </c>
      <c r="E137" s="343" t="s">
        <v>258</v>
      </c>
      <c r="F137" s="351">
        <v>1</v>
      </c>
      <c r="G137" s="296">
        <v>17.11</v>
      </c>
      <c r="H137" s="296">
        <v>6.29</v>
      </c>
      <c r="I137" s="344">
        <v>23.4</v>
      </c>
      <c r="J137" s="296">
        <v>17.11</v>
      </c>
      <c r="K137" s="296">
        <v>6.29</v>
      </c>
      <c r="L137" s="344">
        <v>23.4</v>
      </c>
      <c r="M137" s="226">
        <v>0.22081274931637518</v>
      </c>
      <c r="N137" s="225">
        <v>28.567018334003176</v>
      </c>
      <c r="O137" s="345">
        <v>44470</v>
      </c>
      <c r="P137" s="347" t="s">
        <v>34</v>
      </c>
      <c r="Q137" s="265"/>
      <c r="R137" s="360"/>
    </row>
    <row r="138" spans="2:18" s="285" customFormat="1" ht="63" x14ac:dyDescent="0.25">
      <c r="B138" s="254"/>
      <c r="C138" s="243">
        <v>89802</v>
      </c>
      <c r="D138" s="342" t="s">
        <v>275</v>
      </c>
      <c r="E138" s="343" t="s">
        <v>258</v>
      </c>
      <c r="F138" s="351">
        <v>3</v>
      </c>
      <c r="G138" s="296">
        <v>6.44</v>
      </c>
      <c r="H138" s="296">
        <v>1.47</v>
      </c>
      <c r="I138" s="344">
        <v>7.91</v>
      </c>
      <c r="J138" s="296">
        <v>19.32</v>
      </c>
      <c r="K138" s="296">
        <v>4.41</v>
      </c>
      <c r="L138" s="344">
        <v>23.73</v>
      </c>
      <c r="M138" s="226">
        <v>0.22081274931637518</v>
      </c>
      <c r="N138" s="225">
        <v>28.969886541277585</v>
      </c>
      <c r="O138" s="345">
        <v>44470</v>
      </c>
      <c r="P138" s="347" t="s">
        <v>34</v>
      </c>
      <c r="Q138" s="265"/>
      <c r="R138" s="360"/>
    </row>
    <row r="139" spans="2:18" s="285" customFormat="1" ht="63" x14ac:dyDescent="0.25">
      <c r="B139" s="254"/>
      <c r="C139" s="243">
        <v>89801</v>
      </c>
      <c r="D139" s="342" t="s">
        <v>274</v>
      </c>
      <c r="E139" s="343" t="s">
        <v>258</v>
      </c>
      <c r="F139" s="351">
        <v>4</v>
      </c>
      <c r="G139" s="296">
        <v>5.69</v>
      </c>
      <c r="H139" s="296">
        <v>1.47</v>
      </c>
      <c r="I139" s="344">
        <v>7.16</v>
      </c>
      <c r="J139" s="296">
        <v>22.76</v>
      </c>
      <c r="K139" s="296">
        <v>5.88</v>
      </c>
      <c r="L139" s="344">
        <v>28.64</v>
      </c>
      <c r="M139" s="226">
        <v>0.22081274931637518</v>
      </c>
      <c r="N139" s="225">
        <v>34.964077140420983</v>
      </c>
      <c r="O139" s="345">
        <v>44470</v>
      </c>
      <c r="P139" s="347" t="s">
        <v>34</v>
      </c>
      <c r="Q139" s="265"/>
      <c r="R139" s="360"/>
    </row>
    <row r="140" spans="2:18" s="285" customFormat="1" ht="63" x14ac:dyDescent="0.25">
      <c r="B140" s="254"/>
      <c r="C140" s="243">
        <v>89753</v>
      </c>
      <c r="D140" s="342" t="s">
        <v>272</v>
      </c>
      <c r="E140" s="343" t="s">
        <v>258</v>
      </c>
      <c r="F140" s="351">
        <v>1</v>
      </c>
      <c r="G140" s="296">
        <v>6.62</v>
      </c>
      <c r="H140" s="296">
        <v>2.96</v>
      </c>
      <c r="I140" s="344">
        <v>9.58</v>
      </c>
      <c r="J140" s="296">
        <v>6.62</v>
      </c>
      <c r="K140" s="296">
        <v>2.96</v>
      </c>
      <c r="L140" s="344">
        <v>9.58</v>
      </c>
      <c r="M140" s="226">
        <v>0.22081274931637518</v>
      </c>
      <c r="N140" s="225">
        <v>11.695386138450875</v>
      </c>
      <c r="O140" s="345">
        <v>44470</v>
      </c>
      <c r="P140" s="347" t="s">
        <v>34</v>
      </c>
      <c r="Q140" s="265"/>
      <c r="R140" s="360"/>
    </row>
    <row r="141" spans="2:18" s="285" customFormat="1" ht="47.25" x14ac:dyDescent="0.25">
      <c r="B141" s="254"/>
      <c r="C141" s="243" t="s">
        <v>250</v>
      </c>
      <c r="D141" s="342" t="s">
        <v>342</v>
      </c>
      <c r="E141" s="343" t="s">
        <v>300</v>
      </c>
      <c r="F141" s="351">
        <v>1</v>
      </c>
      <c r="G141" s="296">
        <v>163.52000000000001</v>
      </c>
      <c r="H141" s="296">
        <v>513.79999999999995</v>
      </c>
      <c r="I141" s="344">
        <v>677.31999999999994</v>
      </c>
      <c r="J141" s="296">
        <v>163.52000000000001</v>
      </c>
      <c r="K141" s="296">
        <v>513.79999999999995</v>
      </c>
      <c r="L141" s="344">
        <v>677.31999999999994</v>
      </c>
      <c r="M141" s="226">
        <v>0.22081274931637518</v>
      </c>
      <c r="N141" s="225">
        <v>826.88089136696715</v>
      </c>
      <c r="O141" s="345">
        <v>44470</v>
      </c>
      <c r="P141" s="347" t="s">
        <v>34</v>
      </c>
      <c r="Q141" s="265"/>
      <c r="R141" s="360"/>
    </row>
    <row r="142" spans="2:18" s="285" customFormat="1" x14ac:dyDescent="0.25">
      <c r="B142" s="254"/>
      <c r="C142" s="255"/>
      <c r="D142" s="256" t="s">
        <v>251</v>
      </c>
      <c r="E142" s="256"/>
      <c r="F142" s="257"/>
      <c r="G142" s="257"/>
      <c r="H142" s="257"/>
      <c r="I142" s="255"/>
      <c r="J142" s="316"/>
      <c r="K142" s="316"/>
      <c r="L142" s="316"/>
      <c r="M142" s="358"/>
      <c r="N142" s="258"/>
      <c r="O142" s="255"/>
      <c r="P142" s="255"/>
      <c r="Q142" s="301"/>
      <c r="R142" s="360"/>
    </row>
    <row r="143" spans="2:18" s="285" customFormat="1" ht="47.25" x14ac:dyDescent="0.25">
      <c r="B143" s="254"/>
      <c r="C143" s="243">
        <v>89865</v>
      </c>
      <c r="D143" s="342" t="s">
        <v>276</v>
      </c>
      <c r="E143" s="343" t="s">
        <v>266</v>
      </c>
      <c r="F143" s="351">
        <v>12</v>
      </c>
      <c r="G143" s="296">
        <v>7.5</v>
      </c>
      <c r="H143" s="296">
        <v>7.04</v>
      </c>
      <c r="I143" s="344">
        <v>14.54</v>
      </c>
      <c r="J143" s="296">
        <v>90</v>
      </c>
      <c r="K143" s="296">
        <v>84.48</v>
      </c>
      <c r="L143" s="344">
        <v>174.48000000000002</v>
      </c>
      <c r="M143" s="226">
        <v>0.22081274931637518</v>
      </c>
      <c r="N143" s="225">
        <v>213.00740850072117</v>
      </c>
      <c r="O143" s="345">
        <v>44470</v>
      </c>
      <c r="P143" s="347" t="s">
        <v>34</v>
      </c>
      <c r="Q143" s="265"/>
      <c r="R143" s="360"/>
    </row>
    <row r="144" spans="2:18" s="285" customFormat="1" ht="47.25" x14ac:dyDescent="0.25">
      <c r="B144" s="254"/>
      <c r="C144" s="243">
        <v>89866</v>
      </c>
      <c r="D144" s="342" t="s">
        <v>277</v>
      </c>
      <c r="E144" s="343" t="s">
        <v>258</v>
      </c>
      <c r="F144" s="351">
        <v>1</v>
      </c>
      <c r="G144" s="296">
        <v>3.01</v>
      </c>
      <c r="H144" s="296">
        <v>2.61</v>
      </c>
      <c r="I144" s="344">
        <v>5.6199999999999992</v>
      </c>
      <c r="J144" s="296">
        <v>3.01</v>
      </c>
      <c r="K144" s="296">
        <v>2.61</v>
      </c>
      <c r="L144" s="344">
        <v>5.6199999999999992</v>
      </c>
      <c r="M144" s="226">
        <v>0.22081274931637518</v>
      </c>
      <c r="N144" s="225">
        <v>6.8609676511580275</v>
      </c>
      <c r="O144" s="345">
        <v>44470</v>
      </c>
      <c r="P144" s="347" t="s">
        <v>34</v>
      </c>
      <c r="Q144" s="265"/>
      <c r="R144" s="360"/>
    </row>
    <row r="145" spans="2:19" s="286" customFormat="1" x14ac:dyDescent="0.25">
      <c r="B145" s="271"/>
      <c r="C145" s="272"/>
      <c r="D145" s="244"/>
      <c r="E145" s="260"/>
      <c r="F145" s="351"/>
      <c r="G145" s="351"/>
      <c r="H145" s="351"/>
      <c r="I145" s="359"/>
      <c r="J145" s="296"/>
      <c r="K145" s="296"/>
      <c r="L145" s="296"/>
      <c r="M145" s="226"/>
      <c r="N145" s="225"/>
      <c r="O145" s="263"/>
      <c r="P145" s="228"/>
      <c r="Q145" s="265"/>
      <c r="R145" s="360"/>
    </row>
    <row r="146" spans="2:19" s="285" customFormat="1" x14ac:dyDescent="0.25">
      <c r="B146" s="266" t="s">
        <v>252</v>
      </c>
      <c r="C146" s="267"/>
      <c r="D146" s="268" t="s">
        <v>253</v>
      </c>
      <c r="E146" s="268"/>
      <c r="F146" s="269"/>
      <c r="G146" s="269"/>
      <c r="H146" s="269"/>
      <c r="I146" s="267"/>
      <c r="J146" s="317">
        <v>84314</v>
      </c>
      <c r="K146" s="317">
        <v>39230</v>
      </c>
      <c r="L146" s="317">
        <v>123544</v>
      </c>
      <c r="M146" s="270"/>
      <c r="N146" s="317">
        <v>145938.92921217854</v>
      </c>
      <c r="O146" s="267"/>
      <c r="P146" s="267"/>
      <c r="Q146" s="302"/>
      <c r="R146" s="360"/>
      <c r="S146" s="287"/>
    </row>
    <row r="147" spans="2:19" s="285" customFormat="1" x14ac:dyDescent="0.25">
      <c r="B147" s="254"/>
      <c r="C147" s="255"/>
      <c r="D147" s="256"/>
      <c r="E147" s="256"/>
      <c r="F147" s="257"/>
      <c r="G147" s="257"/>
      <c r="H147" s="257"/>
      <c r="I147" s="255"/>
      <c r="J147" s="316"/>
      <c r="K147" s="316"/>
      <c r="L147" s="316"/>
      <c r="M147" s="358"/>
      <c r="N147" s="258"/>
      <c r="O147" s="255"/>
      <c r="P147" s="255"/>
      <c r="Q147" s="301"/>
      <c r="R147" s="360"/>
    </row>
    <row r="148" spans="2:19" s="285" customFormat="1" ht="78.75" x14ac:dyDescent="0.25">
      <c r="B148" s="254"/>
      <c r="C148" s="224" t="s">
        <v>254</v>
      </c>
      <c r="D148" s="342" t="s">
        <v>310</v>
      </c>
      <c r="E148" s="343" t="s">
        <v>255</v>
      </c>
      <c r="F148" s="241">
        <v>1</v>
      </c>
      <c r="G148" s="296">
        <v>84314</v>
      </c>
      <c r="H148" s="296">
        <v>39230</v>
      </c>
      <c r="I148" s="344">
        <v>123544</v>
      </c>
      <c r="J148" s="296">
        <v>84314</v>
      </c>
      <c r="K148" s="296">
        <v>39230</v>
      </c>
      <c r="L148" s="344">
        <v>123544</v>
      </c>
      <c r="M148" s="226">
        <v>0.18127087687122434</v>
      </c>
      <c r="N148" s="225">
        <v>145938.92921217854</v>
      </c>
      <c r="O148" s="227">
        <v>44531</v>
      </c>
      <c r="P148" s="228" t="s">
        <v>170</v>
      </c>
      <c r="Q148" s="265"/>
      <c r="R148" s="360"/>
      <c r="S148" s="287"/>
    </row>
    <row r="149" spans="2:19" s="287" customFormat="1" ht="16.5" thickBot="1" x14ac:dyDescent="0.3">
      <c r="B149" s="183"/>
      <c r="C149" s="184"/>
      <c r="D149" s="185"/>
      <c r="E149" s="186"/>
      <c r="F149" s="187"/>
      <c r="G149" s="187"/>
      <c r="H149" s="187"/>
      <c r="I149" s="188"/>
      <c r="J149" s="318"/>
      <c r="K149" s="318"/>
      <c r="L149" s="318"/>
      <c r="M149" s="189"/>
      <c r="N149" s="188"/>
      <c r="O149" s="190"/>
      <c r="P149" s="186"/>
      <c r="Q149" s="191"/>
      <c r="R149" s="369"/>
    </row>
    <row r="150" spans="2:19" s="287" customFormat="1" ht="16.5" thickBot="1" x14ac:dyDescent="0.3">
      <c r="B150" s="303" t="s">
        <v>256</v>
      </c>
      <c r="C150" s="304"/>
      <c r="D150" s="311" t="s">
        <v>257</v>
      </c>
      <c r="E150" s="305"/>
      <c r="F150" s="306"/>
      <c r="G150" s="306"/>
      <c r="H150" s="306"/>
      <c r="I150" s="307"/>
      <c r="J150" s="319">
        <v>413845.57825000002</v>
      </c>
      <c r="K150" s="319">
        <v>170999.51084999999</v>
      </c>
      <c r="L150" s="319">
        <v>584845.08909999998</v>
      </c>
      <c r="M150" s="308"/>
      <c r="N150" s="319">
        <v>709101.18005898758</v>
      </c>
      <c r="O150" s="309"/>
      <c r="P150" s="305"/>
      <c r="Q150" s="310"/>
      <c r="R150" s="370"/>
    </row>
  </sheetData>
  <autoFilter ref="B13:S150" xr:uid="{00000000-0009-0000-0000-000001000000}"/>
  <customSheetViews>
    <customSheetView guid="{65A7E80C-0864-4F2C-A71A-1A4F09709D16}" fitToPage="1" showAutoFilter="1" topLeftCell="A148">
      <selection activeCell="B9" sqref="B9:Q9"/>
      <rowBreaks count="1" manualBreakCount="1">
        <brk id="43" min="1" max="10" man="1"/>
      </rowBreaks>
      <pageMargins left="0" right="0" top="0" bottom="0" header="0.31496062992125984" footer="0.31496062992125984"/>
      <printOptions horizontalCentered="1"/>
      <pageSetup paperSize="9" scale="41" fitToHeight="10" orientation="landscape" horizontalDpi="4294967293" verticalDpi="4294967293" r:id="rId1"/>
      <headerFooter alignWithMargins="0"/>
      <autoFilter ref="B13:S150" xr:uid="{00000000-0009-0000-0000-000001000000}"/>
    </customSheetView>
    <customSheetView guid="{1B6D9D73-794D-4537-BD51-4B00D619ED9A}" showPageBreaks="1" fitToPage="1" printArea="1" showAutoFilter="1">
      <selection activeCell="G10" sqref="G10"/>
      <rowBreaks count="1" manualBreakCount="1">
        <brk id="43" min="1" max="10" man="1"/>
      </rowBreaks>
      <pageMargins left="0" right="0" top="0" bottom="0" header="0.31496062992125984" footer="0.31496062992125984"/>
      <printOptions horizontalCentered="1"/>
      <pageSetup paperSize="9" scale="41" fitToHeight="10" orientation="landscape" horizontalDpi="4294967293" verticalDpi="4294967293" r:id="rId2"/>
      <headerFooter alignWithMargins="0"/>
      <autoFilter ref="B13:S150" xr:uid="{00000000-0000-0000-0000-000000000000}"/>
    </customSheetView>
  </customSheetViews>
  <mergeCells count="11">
    <mergeCell ref="P12:Q12"/>
    <mergeCell ref="B2:Q2"/>
    <mergeCell ref="B4:C5"/>
    <mergeCell ref="I4:L4"/>
    <mergeCell ref="N4:Q4"/>
    <mergeCell ref="I5:L5"/>
    <mergeCell ref="G11:I11"/>
    <mergeCell ref="J11:L11"/>
    <mergeCell ref="B8:C8"/>
    <mergeCell ref="B9:Q9"/>
    <mergeCell ref="O11:Q11"/>
  </mergeCells>
  <phoneticPr fontId="45" type="noConversion"/>
  <printOptions horizontalCentered="1"/>
  <pageMargins left="0" right="0" top="0" bottom="0" header="0.31496062992125984" footer="0.31496062992125984"/>
  <pageSetup paperSize="9" scale="41" fitToHeight="10" orientation="landscape" horizontalDpi="4294967293" verticalDpi="4294967293" r:id="rId3"/>
  <headerFooter alignWithMargins="0"/>
  <rowBreaks count="1" manualBreakCount="1">
    <brk id="43" min="1" max="10"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Modelo Original</vt:lpstr>
      <vt:lpstr>ORÇAMENTO </vt:lpstr>
      <vt:lpstr>'Modelo Original'!Area_de_impressao</vt:lpstr>
      <vt:lpstr>'ORÇAMENTO '!Area_de_impressao</vt:lpstr>
      <vt:lpstr>'Modelo Original'!Titulos_de_impressao</vt:lpstr>
      <vt:lpstr>'ORÇAMENTO '!Titulos_de_impressao</vt:lpstr>
    </vt:vector>
  </TitlesOfParts>
  <Manager>Simone</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dc:creator>
  <cp:keywords/>
  <dc:description/>
  <cp:lastModifiedBy>Thatiana de Fátima Tavares Benato</cp:lastModifiedBy>
  <cp:revision/>
  <dcterms:created xsi:type="dcterms:W3CDTF">2009-11-21T00:51:47Z</dcterms:created>
  <dcterms:modified xsi:type="dcterms:W3CDTF">2022-06-21T12:54:02Z</dcterms:modified>
  <cp:category/>
  <cp:contentStatus/>
</cp:coreProperties>
</file>